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545" windowWidth="12000" windowHeight="6420" tabRatio="915"/>
  </bookViews>
  <sheets>
    <sheet name="I. Фін результат" sheetId="2" r:id="rId1"/>
    <sheet name="ІІ. Розр. з бюджетом" sheetId="19" r:id="rId2"/>
    <sheet name="IV. Кап. інвестиції" sheetId="3" r:id="rId3"/>
    <sheet name="VII Статутн. капіт" sheetId="2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результат'!$7:$9</definedName>
    <definedName name="_xlnm.Print_Titles" localSheetId="1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 Фін результат'!$A$1:$I$107</definedName>
    <definedName name="_xlnm.Print_Area" localSheetId="2">'IV. Кап. інвестиції'!$A$1:$H$21</definedName>
    <definedName name="_xlnm.Print_Area" localSheetId="3">'VII Статутн. капіт'!$A$1:$H$21</definedName>
    <definedName name="_xlnm.Print_Area" localSheetId="1">'ІІ. Розр. з бюджетом'!$A$1:$H$45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F9" i="19"/>
  <c r="F102" i="2"/>
  <c r="C7" i="3"/>
  <c r="C37" i="19"/>
  <c r="C32"/>
  <c r="C92" i="2"/>
  <c r="C91"/>
  <c r="C90"/>
  <c r="C89"/>
  <c r="C88"/>
  <c r="C87"/>
  <c r="C72"/>
  <c r="C69"/>
  <c r="D69"/>
  <c r="F69"/>
  <c r="D32" i="19" l="1"/>
  <c r="E32"/>
  <c r="F32"/>
  <c r="D9" i="20"/>
  <c r="E9"/>
  <c r="F9"/>
  <c r="C9"/>
  <c r="H12"/>
  <c r="H11"/>
  <c r="E12" i="2"/>
  <c r="E57"/>
  <c r="F12"/>
  <c r="F53"/>
  <c r="F57"/>
  <c r="D88"/>
  <c r="E90"/>
  <c r="E92"/>
  <c r="E88"/>
  <c r="F89"/>
  <c r="F91"/>
  <c r="F90"/>
  <c r="H90" s="1"/>
  <c r="F92"/>
  <c r="G92" s="1"/>
  <c r="F88"/>
  <c r="G88" s="1"/>
  <c r="G8" i="3"/>
  <c r="H8"/>
  <c r="G9"/>
  <c r="H9"/>
  <c r="G10"/>
  <c r="H10"/>
  <c r="G11"/>
  <c r="H11"/>
  <c r="G12"/>
  <c r="H12"/>
  <c r="G13"/>
  <c r="H13"/>
  <c r="D7"/>
  <c r="E7"/>
  <c r="F7"/>
  <c r="D37" i="19"/>
  <c r="E37"/>
  <c r="H37" s="1"/>
  <c r="F37"/>
  <c r="D27"/>
  <c r="E27"/>
  <c r="F27"/>
  <c r="C27"/>
  <c r="D19"/>
  <c r="E19"/>
  <c r="F19"/>
  <c r="C19"/>
  <c r="H20"/>
  <c r="H21"/>
  <c r="H22"/>
  <c r="H23"/>
  <c r="H24"/>
  <c r="H25"/>
  <c r="H26"/>
  <c r="H28"/>
  <c r="H29"/>
  <c r="H30"/>
  <c r="H31"/>
  <c r="H34"/>
  <c r="H35"/>
  <c r="H36"/>
  <c r="H38"/>
  <c r="H39"/>
  <c r="H10"/>
  <c r="H11"/>
  <c r="H12"/>
  <c r="H13"/>
  <c r="H14"/>
  <c r="H15"/>
  <c r="H16"/>
  <c r="D9"/>
  <c r="E9"/>
  <c r="H9"/>
  <c r="C9"/>
  <c r="D92" i="2"/>
  <c r="D91"/>
  <c r="E91"/>
  <c r="H91" s="1"/>
  <c r="D90"/>
  <c r="D89"/>
  <c r="E89"/>
  <c r="G58"/>
  <c r="G59"/>
  <c r="G60"/>
  <c r="G61"/>
  <c r="G62"/>
  <c r="G63"/>
  <c r="G55"/>
  <c r="G56"/>
  <c r="G54"/>
  <c r="G49"/>
  <c r="H96"/>
  <c r="H97"/>
  <c r="H98"/>
  <c r="H99"/>
  <c r="H100"/>
  <c r="H101"/>
  <c r="E102"/>
  <c r="H95"/>
  <c r="H89"/>
  <c r="F45"/>
  <c r="E45"/>
  <c r="H13"/>
  <c r="H14"/>
  <c r="H15"/>
  <c r="H16"/>
  <c r="H17"/>
  <c r="H18"/>
  <c r="H19"/>
  <c r="H20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6"/>
  <c r="H47"/>
  <c r="H48"/>
  <c r="H49"/>
  <c r="H50"/>
  <c r="H51"/>
  <c r="H52"/>
  <c r="H54"/>
  <c r="H55"/>
  <c r="H56"/>
  <c r="H58"/>
  <c r="H59"/>
  <c r="H60"/>
  <c r="H61"/>
  <c r="H62"/>
  <c r="H63"/>
  <c r="H65"/>
  <c r="H66"/>
  <c r="H67"/>
  <c r="H68"/>
  <c r="H70"/>
  <c r="H71"/>
  <c r="H73"/>
  <c r="H74"/>
  <c r="H76"/>
  <c r="H77"/>
  <c r="H78"/>
  <c r="H79"/>
  <c r="H81"/>
  <c r="H82"/>
  <c r="H85"/>
  <c r="H11"/>
  <c r="D45"/>
  <c r="C45"/>
  <c r="D72"/>
  <c r="E72"/>
  <c r="F72"/>
  <c r="E69"/>
  <c r="D57"/>
  <c r="C57"/>
  <c r="D53"/>
  <c r="D83" s="1"/>
  <c r="E53"/>
  <c r="E83" s="1"/>
  <c r="C53"/>
  <c r="C83" s="1"/>
  <c r="G85"/>
  <c r="D102"/>
  <c r="C102"/>
  <c r="G101"/>
  <c r="G100"/>
  <c r="G99"/>
  <c r="G98"/>
  <c r="G97"/>
  <c r="G96"/>
  <c r="G95"/>
  <c r="G66"/>
  <c r="D12"/>
  <c r="D22"/>
  <c r="E22"/>
  <c r="F22"/>
  <c r="C12"/>
  <c r="C21" s="1"/>
  <c r="C22"/>
  <c r="G24" i="19"/>
  <c r="G39"/>
  <c r="G35"/>
  <c r="G34"/>
  <c r="G31"/>
  <c r="G26"/>
  <c r="G25"/>
  <c r="G23"/>
  <c r="G22"/>
  <c r="G21"/>
  <c r="G20"/>
  <c r="G16"/>
  <c r="G15"/>
  <c r="G14"/>
  <c r="G13"/>
  <c r="G12"/>
  <c r="G11"/>
  <c r="G10"/>
  <c r="G9"/>
  <c r="G90" i="2"/>
  <c r="G82"/>
  <c r="G81"/>
  <c r="G79"/>
  <c r="G76"/>
  <c r="G74"/>
  <c r="G72"/>
  <c r="G70"/>
  <c r="G69"/>
  <c r="G68"/>
  <c r="G67"/>
  <c r="G65"/>
  <c r="G52"/>
  <c r="G51"/>
  <c r="G50"/>
  <c r="G48"/>
  <c r="G47"/>
  <c r="G4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0"/>
  <c r="G19"/>
  <c r="G18"/>
  <c r="G17"/>
  <c r="G16"/>
  <c r="G15"/>
  <c r="G14"/>
  <c r="G13"/>
  <c r="G11"/>
  <c r="G89"/>
  <c r="H69"/>
  <c r="H72"/>
  <c r="F83"/>
  <c r="H7" i="3"/>
  <c r="H9" i="20"/>
  <c r="G9"/>
  <c r="G32" i="19" l="1"/>
  <c r="H19"/>
  <c r="H88" i="2"/>
  <c r="G45"/>
  <c r="H27" i="19"/>
  <c r="G102" i="2"/>
  <c r="C40" i="19"/>
  <c r="H32"/>
  <c r="F40"/>
  <c r="G27"/>
  <c r="D40"/>
  <c r="G19"/>
  <c r="E40"/>
  <c r="H102" i="2"/>
  <c r="G57"/>
  <c r="G22"/>
  <c r="H22"/>
  <c r="H12"/>
  <c r="F84"/>
  <c r="G12"/>
  <c r="D84"/>
  <c r="G7" i="3"/>
  <c r="H92" i="2"/>
  <c r="H57"/>
  <c r="H45"/>
  <c r="E84"/>
  <c r="C64"/>
  <c r="C93" s="1"/>
  <c r="H53"/>
  <c r="G83"/>
  <c r="H83"/>
  <c r="F21"/>
  <c r="C84"/>
  <c r="D21"/>
  <c r="D64" s="1"/>
  <c r="G53"/>
  <c r="E21"/>
  <c r="E64" s="1"/>
  <c r="H40" i="19" l="1"/>
  <c r="G40"/>
  <c r="G84" i="2"/>
  <c r="H84"/>
  <c r="C75"/>
  <c r="C80" s="1"/>
  <c r="C17" i="19" s="1"/>
  <c r="E87" i="2"/>
  <c r="E93" s="1"/>
  <c r="E75"/>
  <c r="E80" s="1"/>
  <c r="E17" i="19" s="1"/>
  <c r="D75" i="2"/>
  <c r="D80" s="1"/>
  <c r="D17" i="19" s="1"/>
  <c r="D87" i="2"/>
  <c r="D93" s="1"/>
  <c r="F64"/>
  <c r="G21"/>
  <c r="H21"/>
  <c r="F87" l="1"/>
  <c r="G64"/>
  <c r="H64"/>
  <c r="F75"/>
  <c r="F93" l="1"/>
  <c r="G87"/>
  <c r="H87"/>
  <c r="G75"/>
  <c r="F80"/>
  <c r="H75"/>
  <c r="F17" i="19" l="1"/>
  <c r="H80" i="2"/>
  <c r="G80"/>
  <c r="H93"/>
  <c r="G93"/>
</calcChain>
</file>

<file path=xl/sharedStrings.xml><?xml version="1.0" encoding="utf-8"?>
<sst xmlns="http://schemas.openxmlformats.org/spreadsheetml/2006/main" count="344" uniqueCount="178">
  <si>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</si>
  <si>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</si>
  <si>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</si>
  <si>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</si>
  <si>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</si>
  <si>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</si>
  <si>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</si>
  <si>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</si>
  <si>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</si>
  <si>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</si>
  <si>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</si>
  <si>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</si>
  <si>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</si>
  <si>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</si>
  <si>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</si>
  <si>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</si>
  <si>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</si>
  <si>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</si>
  <si>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</si>
  <si>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</si>
  <si>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</si>
  <si>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</si>
  <si>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</si>
  <si>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</si>
  <si>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</si>
  <si>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</si>
  <si>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</si>
  <si>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</si>
  <si>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</si>
  <si>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</si>
  <si>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</si>
  <si>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</si>
  <si>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</si>
  <si>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</si>
  <si>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</si>
  <si>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</si>
  <si>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</si>
  <si>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</si>
  <si>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</si>
  <si>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</si>
  <si>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</si>
  <si>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</si>
  <si>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</si>
  <si>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</si>
  <si>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</si>
  <si>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</si>
  <si>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</si>
  <si>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</si>
  <si>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</si>
  <si>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</si>
  <si>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</si>
  <si>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</si>
  <si>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</si>
  <si>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</si>
  <si>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</si>
  <si>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</si>
  <si>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</si>
  <si>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</si>
  <si>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</si>
  <si>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</si>
  <si>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</si>
  <si>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</si>
  <si>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</si>
  <si>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</si>
  <si>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</si>
  <si>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</si>
  <si>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</si>
  <si>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</si>
  <si>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</si>
  <si>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</si>
  <si>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</si>
  <si>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</si>
  <si>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</si>
  <si>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</si>
  <si>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</si>
  <si>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</si>
  <si>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</si>
  <si>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</si>
  <si>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</si>
  <si>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</si>
  <si>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</si>
  <si>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</si>
  <si>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</si>
  <si>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</si>
  <si>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</si>
  <si>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>факт</t>
  </si>
  <si>
    <t xml:space="preserve">                  (підпис)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</si>
  <si>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</si>
  <si>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</si>
  <si>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</si>
  <si>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</si>
  <si>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</si>
  <si>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</si>
  <si>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</si>
  <si>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</si>
  <si>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</si>
  <si>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</si>
  <si>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</si>
  <si>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 xml:space="preserve">                   (підпис)</t>
  </si>
  <si>
    <t xml:space="preserve">(ініціали, прізвище)    </t>
  </si>
  <si>
    <t xml:space="preserve">             (ініціали, прізвище)    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</si>
  <si>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</si>
  <si>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</si>
  <si>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</si>
  <si>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</si>
  <si>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</si>
  <si>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</si>
  <si>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</si>
  <si>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</si>
  <si>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</si>
  <si>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</si>
  <si>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</si>
  <si>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Чистий фінансовий результат, у тому числі:</t>
  </si>
  <si>
    <t>нетипові операційні доходи (розшифрувати)</t>
  </si>
  <si>
    <t>1050/1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</si>
  <si>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</si>
  <si>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</si>
  <si>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</si>
  <si>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</si>
  <si>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</si>
  <si>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</si>
  <si>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</si>
  <si>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</si>
  <si>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</si>
  <si>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</si>
  <si>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</si>
  <si>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</si>
  <si>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</si>
  <si>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</si>
  <si>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</si>
  <si>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</si>
  <si>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</si>
  <si>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</si>
  <si>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</si>
  <si>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</si>
  <si>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</si>
  <si>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</si>
  <si>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</si>
  <si>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</si>
  <si>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</si>
  <si>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(тис.грн.)</t>
  </si>
  <si>
    <t xml:space="preserve">Факт наростаючим підсумком
з початку року </t>
  </si>
  <si>
    <t>тис.грн.</t>
  </si>
  <si>
    <t>IV. Розподіл коштів, отриманих з міського бюджету на поповнення статутного капіталу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</si>
  <si>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</si>
  <si>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</si>
  <si>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</si>
  <si>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</si>
  <si>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</si>
  <si>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>комунальними підприємствами міста до міського бюджету</t>
  </si>
  <si>
    <t>Інші податки, збори та платежі, усього, у тому числі:</t>
  </si>
  <si>
    <t xml:space="preserve">Усього виплат </t>
  </si>
  <si>
    <t>відрахування частини чистого прибутку комунальними підприємствами міста до міського бюджету</t>
  </si>
  <si>
    <t>Таблиця 1</t>
  </si>
  <si>
    <t>Таблиця 2</t>
  </si>
  <si>
    <t>Таблиця 4</t>
  </si>
  <si>
    <t>Таблиця 7</t>
  </si>
  <si>
    <t xml:space="preserve"> (посада)</t>
  </si>
  <si>
    <t>І квартал 
2018 року</t>
  </si>
  <si>
    <t>за І квартал 2018 року</t>
  </si>
  <si>
    <t>за І квартал 
2018 року</t>
  </si>
  <si>
    <t>КП "Міський лікувально-діагностичний центр"</t>
  </si>
  <si>
    <t>Головний лікар  КП "МЛДЦ"</t>
  </si>
  <si>
    <t>Д. С. Фостаковський</t>
  </si>
  <si>
    <t>Дохід від участі в капіталі (50% прибутку отриманих від спільної діяльності)</t>
  </si>
  <si>
    <r>
      <t>Інші фінансові доходи</t>
    </r>
    <r>
      <rPr>
        <sz val="14"/>
        <rFont val="Times New Roman"/>
        <family val="1"/>
        <charset val="204"/>
      </rPr>
      <t xml:space="preserve"> (отримані відсотки банку)</t>
    </r>
  </si>
  <si>
    <t>інші доходи (дохід від безоплатно одержаних основних засобів (в частині амортизаційних відрахувань)</t>
  </si>
  <si>
    <t>інші податки та збори (військовий збір)</t>
  </si>
  <si>
    <t>інші податки та збори (податок на прибуток)</t>
  </si>
  <si>
    <t>Головний лікар КП "МЛДЦ"</t>
  </si>
  <si>
    <t>І квартал 
2019 року</t>
  </si>
  <si>
    <t>Звітний І квартал 2019 року</t>
  </si>
  <si>
    <t>за І квартал 2019 року</t>
  </si>
  <si>
    <t>за І квартал 
2019 року</t>
  </si>
  <si>
    <t>про виконання показників фінансового плану у  І-ому кварталі 2019 року</t>
  </si>
  <si>
    <t>інші витрати на збут (витрати)</t>
  </si>
  <si>
    <t>нетипові операційні витрати (списання питної води, стаканчиків, миючих засобів)</t>
  </si>
  <si>
    <r>
      <t xml:space="preserve">Фінансові витрати </t>
    </r>
    <r>
      <rPr>
        <sz val="14"/>
        <rFont val="Times New Roman"/>
        <family val="1"/>
        <charset val="204"/>
      </rPr>
      <t>(комісія за договором фінансового лізингу)</t>
    </r>
  </si>
</sst>
</file>

<file path=xl/styles.xml><?xml version="1.0" encoding="utf-8"?>
<styleSheet xmlns="http://schemas.openxmlformats.org/spreadsheetml/2006/main">
  <numFmts count="13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3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6" fillId="2" borderId="0" applyNumberFormat="0" applyBorder="0" applyAlignment="0" applyProtection="0"/>
    <xf numFmtId="0" fontId="1" fillId="2" borderId="0" applyNumberFormat="0" applyBorder="0" applyAlignment="0" applyProtection="0"/>
    <xf numFmtId="0" fontId="26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4" borderId="0" applyNumberFormat="0" applyBorder="0" applyAlignment="0" applyProtection="0"/>
    <xf numFmtId="0" fontId="1" fillId="4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6" borderId="0" applyNumberFormat="0" applyBorder="0" applyAlignment="0" applyProtection="0"/>
    <xf numFmtId="0" fontId="1" fillId="6" borderId="0" applyNumberFormat="0" applyBorder="0" applyAlignment="0" applyProtection="0"/>
    <xf numFmtId="0" fontId="2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7" fillId="12" borderId="0" applyNumberFormat="0" applyBorder="0" applyAlignment="0" applyProtection="0"/>
    <xf numFmtId="0" fontId="9" fillId="12" borderId="0" applyNumberFormat="0" applyBorder="0" applyAlignment="0" applyProtection="0"/>
    <xf numFmtId="0" fontId="27" fillId="9" borderId="0" applyNumberFormat="0" applyBorder="0" applyAlignment="0" applyProtection="0"/>
    <xf numFmtId="0" fontId="9" fillId="9" borderId="0" applyNumberFormat="0" applyBorder="0" applyAlignment="0" applyProtection="0"/>
    <xf numFmtId="0" fontId="27" fillId="10" borderId="0" applyNumberFormat="0" applyBorder="0" applyAlignment="0" applyProtection="0"/>
    <xf numFmtId="0" fontId="9" fillId="10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0" fillId="3" borderId="0" applyNumberFormat="0" applyBorder="0" applyAlignment="0" applyProtection="0"/>
    <xf numFmtId="0" fontId="12" fillId="20" borderId="1" applyNumberFormat="0" applyAlignment="0" applyProtection="0"/>
    <xf numFmtId="0" fontId="17" fillId="21" borderId="2" applyNumberFormat="0" applyAlignment="0" applyProtection="0"/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165" fontId="7" fillId="0" borderId="0" applyFont="0" applyFill="0" applyBorder="0" applyAlignment="0" applyProtection="0"/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0" fontId="21" fillId="0" borderId="0" applyNumberFormat="0" applyFill="0" applyBorder="0" applyAlignment="0" applyProtection="0"/>
    <xf numFmtId="171" fontId="29" fillId="0" borderId="0" applyAlignment="0">
      <alignment wrapText="1"/>
    </xf>
    <xf numFmtId="0" fontId="24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0" fillId="7" borderId="1" applyNumberFormat="0" applyAlignment="0" applyProtection="0"/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31" fillId="22" borderId="7">
      <alignment horizontal="left" vertical="center"/>
      <protection locked="0"/>
    </xf>
    <xf numFmtId="49" fontId="31" fillId="22" borderId="7">
      <alignment horizontal="left" vertical="center"/>
    </xf>
    <xf numFmtId="4" fontId="31" fillId="22" borderId="7">
      <alignment horizontal="right" vertical="center"/>
      <protection locked="0"/>
    </xf>
    <xf numFmtId="4" fontId="31" fillId="22" borderId="7">
      <alignment horizontal="right" vertical="center"/>
    </xf>
    <xf numFmtId="4" fontId="32" fillId="22" borderId="7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</xf>
    <xf numFmtId="49" fontId="28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</xf>
    <xf numFmtId="4" fontId="28" fillId="22" borderId="3">
      <alignment horizontal="right" vertical="center"/>
    </xf>
    <xf numFmtId="4" fontId="32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" fontId="40" fillId="0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9" fontId="39" fillId="0" borderId="3">
      <alignment horizontal="left" vertical="center"/>
      <protection locked="0"/>
    </xf>
    <xf numFmtId="49" fontId="40" fillId="0" borderId="3">
      <alignment horizontal="left" vertical="center"/>
      <protection locked="0"/>
    </xf>
    <xf numFmtId="4" fontId="39" fillId="0" borderId="3">
      <alignment horizontal="right" vertical="center"/>
      <protection locked="0"/>
    </xf>
    <xf numFmtId="0" fontId="22" fillId="0" borderId="8" applyNumberFormat="0" applyFill="0" applyAlignment="0" applyProtection="0"/>
    <xf numFmtId="0" fontId="19" fillId="23" borderId="0" applyNumberFormat="0" applyBorder="0" applyAlignment="0" applyProtection="0"/>
    <xf numFmtId="0" fontId="7" fillId="0" borderId="0"/>
    <xf numFmtId="0" fontId="7" fillId="0" borderId="0"/>
    <xf numFmtId="0" fontId="2" fillId="24" borderId="9" applyNumberFormat="0" applyFont="0" applyAlignment="0" applyProtection="0"/>
    <xf numFmtId="4" fontId="43" fillId="25" borderId="3">
      <alignment horizontal="right" vertical="center"/>
      <protection locked="0"/>
    </xf>
    <xf numFmtId="4" fontId="43" fillId="26" borderId="3">
      <alignment horizontal="right" vertical="center"/>
      <protection locked="0"/>
    </xf>
    <xf numFmtId="4" fontId="43" fillId="27" borderId="3">
      <alignment horizontal="right" vertical="center"/>
      <protection locked="0"/>
    </xf>
    <xf numFmtId="0" fontId="11" fillId="20" borderId="10" applyNumberFormat="0" applyAlignment="0" applyProtection="0"/>
    <xf numFmtId="49" fontId="28" fillId="0" borderId="3">
      <alignment horizontal="left" vertical="center" wrapText="1"/>
      <protection locked="0"/>
    </xf>
    <xf numFmtId="49" fontId="28" fillId="0" borderId="3">
      <alignment horizontal="left" vertical="center" wrapText="1"/>
      <protection locked="0"/>
    </xf>
    <xf numFmtId="0" fontId="18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7" fillId="16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7" borderId="0" applyNumberFormat="0" applyBorder="0" applyAlignment="0" applyProtection="0"/>
    <xf numFmtId="0" fontId="27" fillId="18" borderId="0" applyNumberFormat="0" applyBorder="0" applyAlignment="0" applyProtection="0"/>
    <xf numFmtId="0" fontId="9" fillId="18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9" borderId="0" applyNumberFormat="0" applyBorder="0" applyAlignment="0" applyProtection="0"/>
    <xf numFmtId="0" fontId="9" fillId="19" borderId="0" applyNumberFormat="0" applyBorder="0" applyAlignment="0" applyProtection="0"/>
    <xf numFmtId="0" fontId="44" fillId="7" borderId="1" applyNumberFormat="0" applyAlignment="0" applyProtection="0"/>
    <xf numFmtId="0" fontId="10" fillId="7" borderId="1" applyNumberFormat="0" applyAlignment="0" applyProtection="0"/>
    <xf numFmtId="9" fontId="2" fillId="0" borderId="0" applyFont="0" applyFill="0" applyBorder="0" applyAlignment="0" applyProtection="0"/>
    <xf numFmtId="0" fontId="45" fillId="20" borderId="10" applyNumberFormat="0" applyAlignment="0" applyProtection="0"/>
    <xf numFmtId="0" fontId="11" fillId="20" borderId="10" applyNumberFormat="0" applyAlignment="0" applyProtection="0"/>
    <xf numFmtId="0" fontId="46" fillId="20" borderId="1" applyNumberFormat="0" applyAlignment="0" applyProtection="0"/>
    <xf numFmtId="0" fontId="12" fillId="20" borderId="1" applyNumberFormat="0" applyAlignment="0" applyProtection="0"/>
    <xf numFmtId="172" fontId="7" fillId="0" borderId="0" applyFont="0" applyFill="0" applyBorder="0" applyAlignment="0" applyProtection="0"/>
    <xf numFmtId="0" fontId="47" fillId="0" borderId="4" applyNumberFormat="0" applyFill="0" applyAlignment="0" applyProtection="0"/>
    <xf numFmtId="0" fontId="13" fillId="0" borderId="4" applyNumberFormat="0" applyFill="0" applyAlignment="0" applyProtection="0"/>
    <xf numFmtId="0" fontId="48" fillId="0" borderId="5" applyNumberFormat="0" applyFill="0" applyAlignment="0" applyProtection="0"/>
    <xf numFmtId="0" fontId="14" fillId="0" borderId="5" applyNumberFormat="0" applyFill="0" applyAlignment="0" applyProtection="0"/>
    <xf numFmtId="0" fontId="49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16" fillId="0" borderId="11" applyNumberFormat="0" applyFill="0" applyAlignment="0" applyProtection="0"/>
    <xf numFmtId="0" fontId="51" fillId="21" borderId="2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23" borderId="0" applyNumberFormat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7" fillId="0" borderId="0"/>
    <xf numFmtId="0" fontId="2" fillId="0" borderId="0"/>
    <xf numFmtId="0" fontId="7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 applyNumberFormat="0" applyFont="0" applyFill="0" applyBorder="0" applyAlignment="0" applyProtection="0">
      <alignment vertical="top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53" fillId="3" borderId="0" applyNumberFormat="0" applyBorder="0" applyAlignment="0" applyProtection="0"/>
    <xf numFmtId="0" fontId="20" fillId="3" borderId="0" applyNumberFormat="0" applyBorder="0" applyAlignment="0" applyProtection="0"/>
    <xf numFmtId="0" fontId="5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4" borderId="9" applyNumberFormat="0" applyFont="0" applyAlignment="0" applyProtection="0"/>
    <xf numFmtId="0" fontId="7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8" applyNumberFormat="0" applyFill="0" applyAlignment="0" applyProtection="0"/>
    <xf numFmtId="0" fontId="22" fillId="0" borderId="8" applyNumberFormat="0" applyFill="0" applyAlignment="0" applyProtection="0"/>
    <xf numFmtId="0" fontId="2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3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0" fillId="4" borderId="0" applyNumberFormat="0" applyBorder="0" applyAlignment="0" applyProtection="0"/>
    <xf numFmtId="0" fontId="24" fillId="4" borderId="0" applyNumberFormat="0" applyBorder="0" applyAlignment="0" applyProtection="0"/>
    <xf numFmtId="176" fontId="61" fillId="22" borderId="12" applyFill="0" applyBorder="0">
      <alignment horizontal="center" vertical="center" wrapText="1"/>
      <protection locked="0"/>
    </xf>
    <xf numFmtId="171" fontId="62" fillId="0" borderId="0">
      <alignment wrapText="1"/>
    </xf>
    <xf numFmtId="171" fontId="29" fillId="0" borderId="0">
      <alignment wrapText="1"/>
    </xf>
  </cellStyleXfs>
  <cellXfs count="112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right" vertical="center"/>
    </xf>
    <xf numFmtId="0" fontId="4" fillId="0" borderId="0" xfId="0" applyFont="1"/>
    <xf numFmtId="0" fontId="5" fillId="28" borderId="3" xfId="0" applyFont="1" applyFill="1" applyBorder="1" applyAlignment="1">
      <alignment horizontal="left" vertical="center" wrapText="1"/>
    </xf>
    <xf numFmtId="0" fontId="5" fillId="28" borderId="3" xfId="0" quotePrefix="1" applyFont="1" applyFill="1" applyBorder="1" applyAlignment="1">
      <alignment horizontal="center" vertical="center"/>
    </xf>
    <xf numFmtId="173" fontId="5" fillId="28" borderId="3" xfId="0" applyNumberFormat="1" applyFont="1" applyFill="1" applyBorder="1" applyAlignment="1">
      <alignment horizontal="center" vertical="center" wrapText="1"/>
    </xf>
    <xf numFmtId="169" fontId="5" fillId="28" borderId="3" xfId="206" applyNumberFormat="1" applyFont="1" applyFill="1" applyBorder="1" applyAlignment="1">
      <alignment horizontal="right" vertical="center" wrapText="1"/>
    </xf>
    <xf numFmtId="49" fontId="5" fillId="28" borderId="3" xfId="0" quotePrefix="1" applyNumberFormat="1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center" vertical="center" wrapText="1"/>
    </xf>
    <xf numFmtId="49" fontId="5" fillId="28" borderId="3" xfId="0" applyNumberFormat="1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left" vertical="center" wrapText="1"/>
    </xf>
    <xf numFmtId="0" fontId="4" fillId="28" borderId="3" xfId="0" quotePrefix="1" applyFont="1" applyFill="1" applyBorder="1" applyAlignment="1">
      <alignment horizontal="center" vertical="center"/>
    </xf>
    <xf numFmtId="173" fontId="4" fillId="28" borderId="3" xfId="0" applyNumberFormat="1" applyFont="1" applyFill="1" applyBorder="1" applyAlignment="1">
      <alignment horizontal="center" vertical="center" wrapText="1"/>
    </xf>
    <xf numFmtId="169" fontId="4" fillId="28" borderId="3" xfId="206" applyNumberFormat="1" applyFont="1" applyFill="1" applyBorder="1" applyAlignment="1">
      <alignment horizontal="right" vertical="center" wrapText="1"/>
    </xf>
    <xf numFmtId="49" fontId="4" fillId="28" borderId="3" xfId="0" quotePrefix="1" applyNumberFormat="1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/>
    </xf>
    <xf numFmtId="0" fontId="5" fillId="28" borderId="3" xfId="0" quotePrefix="1" applyFont="1" applyFill="1" applyBorder="1" applyAlignment="1">
      <alignment horizontal="center"/>
    </xf>
    <xf numFmtId="0" fontId="4" fillId="28" borderId="3" xfId="0" quotePrefix="1" applyFont="1" applyFill="1" applyBorder="1" applyAlignment="1">
      <alignment horizontal="center"/>
    </xf>
    <xf numFmtId="0" fontId="4" fillId="28" borderId="0" xfId="0" applyFont="1" applyFill="1" applyBorder="1" applyAlignment="1">
      <alignment horizontal="left" vertical="center" wrapText="1"/>
    </xf>
    <xf numFmtId="0" fontId="4" fillId="28" borderId="0" xfId="0" quotePrefix="1" applyFont="1" applyFill="1" applyBorder="1" applyAlignment="1">
      <alignment horizontal="center"/>
    </xf>
    <xf numFmtId="0" fontId="5" fillId="28" borderId="0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170" fontId="5" fillId="28" borderId="0" xfId="0" quotePrefix="1" applyNumberFormat="1" applyFont="1" applyFill="1" applyBorder="1" applyAlignment="1">
      <alignment vertical="center" wrapText="1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5" fillId="28" borderId="3" xfId="245" applyFont="1" applyFill="1" applyBorder="1" applyAlignment="1">
      <alignment horizontal="left" vertical="center" wrapText="1"/>
    </xf>
    <xf numFmtId="0" fontId="4" fillId="28" borderId="3" xfId="245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center" vertical="center"/>
    </xf>
    <xf numFmtId="0" fontId="5" fillId="28" borderId="3" xfId="245" applyFont="1" applyFill="1" applyBorder="1" applyAlignment="1">
      <alignment horizontal="center" vertical="center"/>
    </xf>
    <xf numFmtId="0" fontId="4" fillId="28" borderId="3" xfId="245" applyFont="1" applyFill="1" applyBorder="1" applyAlignment="1">
      <alignment horizontal="center" vertical="center"/>
    </xf>
    <xf numFmtId="0" fontId="5" fillId="28" borderId="0" xfId="245" applyFont="1" applyFill="1" applyBorder="1" applyAlignment="1">
      <alignment horizontal="left" vertical="center" wrapText="1"/>
    </xf>
    <xf numFmtId="0" fontId="5" fillId="28" borderId="0" xfId="245" applyFont="1" applyFill="1" applyBorder="1" applyAlignment="1">
      <alignment horizontal="center" vertical="center"/>
    </xf>
    <xf numFmtId="0" fontId="5" fillId="28" borderId="0" xfId="245" applyFont="1" applyFill="1" applyBorder="1" applyAlignment="1">
      <alignment vertical="center" wrapText="1"/>
    </xf>
    <xf numFmtId="0" fontId="5" fillId="28" borderId="3" xfId="0" quotePrefix="1" applyNumberFormat="1" applyFont="1" applyFill="1" applyBorder="1" applyAlignment="1">
      <alignment horizontal="center" vertical="center"/>
    </xf>
    <xf numFmtId="0" fontId="5" fillId="28" borderId="3" xfId="0" applyNumberFormat="1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0" fillId="28" borderId="0" xfId="0" applyFill="1"/>
    <xf numFmtId="0" fontId="5" fillId="0" borderId="0" xfId="0" applyFont="1" applyFill="1" applyBorder="1" applyAlignment="1">
      <alignment horizontal="center" vertical="center"/>
    </xf>
    <xf numFmtId="0" fontId="4" fillId="28" borderId="3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28" borderId="3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vertical="center" wrapText="1"/>
    </xf>
    <xf numFmtId="0" fontId="4" fillId="28" borderId="3" xfId="0" applyFont="1" applyFill="1" applyBorder="1" applyAlignment="1">
      <alignment horizontal="left" vertical="center" wrapText="1" shrinkToFit="1"/>
    </xf>
    <xf numFmtId="0" fontId="66" fillId="28" borderId="0" xfId="0" applyFont="1" applyFill="1" applyBorder="1" applyAlignment="1">
      <alignment horizontal="center" vertical="center" wrapText="1"/>
    </xf>
    <xf numFmtId="173" fontId="5" fillId="28" borderId="3" xfId="0" applyNumberFormat="1" applyFont="1" applyFill="1" applyBorder="1" applyAlignment="1">
      <alignment horizontal="right" vertical="center" wrapText="1"/>
    </xf>
    <xf numFmtId="173" fontId="4" fillId="28" borderId="3" xfId="0" applyNumberFormat="1" applyFont="1" applyFill="1" applyBorder="1" applyAlignment="1">
      <alignment horizontal="right" vertical="center" wrapText="1"/>
    </xf>
    <xf numFmtId="173" fontId="67" fillId="28" borderId="3" xfId="0" applyNumberFormat="1" applyFont="1" applyFill="1" applyBorder="1" applyAlignment="1">
      <alignment horizontal="right" vertical="center" wrapText="1"/>
    </xf>
    <xf numFmtId="169" fontId="67" fillId="28" borderId="3" xfId="206" applyNumberFormat="1" applyFont="1" applyFill="1" applyBorder="1" applyAlignment="1">
      <alignment horizontal="right" vertical="center" wrapText="1"/>
    </xf>
    <xf numFmtId="169" fontId="68" fillId="28" borderId="3" xfId="206" applyNumberFormat="1" applyFont="1" applyFill="1" applyBorder="1" applyAlignment="1">
      <alignment horizontal="right" vertical="center" wrapText="1"/>
    </xf>
    <xf numFmtId="173" fontId="68" fillId="28" borderId="3" xfId="0" applyNumberFormat="1" applyFont="1" applyFill="1" applyBorder="1" applyAlignment="1">
      <alignment horizontal="right" vertical="center" wrapText="1"/>
    </xf>
    <xf numFmtId="173" fontId="67" fillId="28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0" fontId="4" fillId="28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left" vertical="center"/>
    </xf>
    <xf numFmtId="0" fontId="5" fillId="28" borderId="0" xfId="0" applyFont="1" applyFill="1" applyAlignment="1">
      <alignment horizontal="center" vertical="center"/>
    </xf>
    <xf numFmtId="170" fontId="5" fillId="28" borderId="0" xfId="0" applyNumberFormat="1" applyFont="1" applyFill="1" applyBorder="1" applyAlignment="1">
      <alignment horizontal="left" vertical="center" wrapText="1"/>
    </xf>
    <xf numFmtId="0" fontId="66" fillId="28" borderId="0" xfId="0" applyFont="1" applyFill="1" applyBorder="1" applyAlignment="1">
      <alignment horizontal="center" vertical="center"/>
    </xf>
    <xf numFmtId="0" fontId="4" fillId="28" borderId="15" xfId="0" applyFont="1" applyFill="1" applyBorder="1" applyAlignment="1">
      <alignment horizontal="left" vertical="center" wrapText="1"/>
    </xf>
    <xf numFmtId="0" fontId="4" fillId="28" borderId="17" xfId="0" applyFont="1" applyFill="1" applyBorder="1" applyAlignment="1">
      <alignment horizontal="left" vertical="center" wrapText="1"/>
    </xf>
    <xf numFmtId="0" fontId="4" fillId="28" borderId="1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28" borderId="3" xfId="0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left" vertical="center"/>
    </xf>
    <xf numFmtId="0" fontId="4" fillId="0" borderId="0" xfId="245" applyFont="1" applyFill="1" applyBorder="1" applyAlignment="1">
      <alignment horizontal="center" vertical="center"/>
    </xf>
    <xf numFmtId="0" fontId="5" fillId="28" borderId="0" xfId="0" applyFont="1" applyFill="1" applyAlignment="1">
      <alignment horizontal="left" vertical="center"/>
    </xf>
    <xf numFmtId="0" fontId="4" fillId="28" borderId="3" xfId="245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0" borderId="13" xfId="245" applyFont="1" applyFill="1" applyBorder="1" applyAlignment="1">
      <alignment horizontal="right" vertical="center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170" fontId="5" fillId="28" borderId="0" xfId="0" applyNumberFormat="1" applyFont="1" applyFill="1" applyBorder="1" applyAlignment="1">
      <alignment horizontal="center" vertical="center" wrapText="1"/>
    </xf>
    <xf numFmtId="0" fontId="4" fillId="28" borderId="0" xfId="0" applyFont="1" applyFill="1" applyAlignment="1"/>
    <xf numFmtId="0" fontId="64" fillId="28" borderId="0" xfId="0" applyFont="1" applyFill="1" applyAlignment="1"/>
    <xf numFmtId="0" fontId="4" fillId="0" borderId="15" xfId="0" applyFont="1" applyFill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4" fillId="28" borderId="15" xfId="0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/>
    </xf>
    <xf numFmtId="0" fontId="64" fillId="28" borderId="16" xfId="0" applyFont="1" applyFill="1" applyBorder="1" applyAlignment="1">
      <alignment horizontal="center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МТР Газ Україн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I332"/>
  <sheetViews>
    <sheetView tabSelected="1" view="pageBreakPreview" topLeftCell="A4" zoomScale="75" zoomScaleNormal="50" zoomScaleSheetLayoutView="75" workbookViewId="0">
      <selection activeCell="E33" sqref="E33"/>
    </sheetView>
  </sheetViews>
  <sheetFormatPr defaultRowHeight="18.75"/>
  <cols>
    <col min="1" max="1" width="85" style="2" customWidth="1"/>
    <col min="2" max="2" width="14.85546875" style="8" customWidth="1"/>
    <col min="3" max="7" width="22.42578125" style="8" customWidth="1"/>
    <col min="8" max="8" width="19.85546875" style="8" customWidth="1"/>
    <col min="9" max="9" width="56" style="8" customWidth="1"/>
    <col min="10" max="16384" width="9.140625" style="2"/>
  </cols>
  <sheetData>
    <row r="1" spans="1:9">
      <c r="B1" s="59"/>
      <c r="C1" s="59"/>
      <c r="D1" s="59"/>
      <c r="E1" s="59"/>
      <c r="F1" s="59"/>
      <c r="G1" s="59"/>
      <c r="H1" s="59"/>
      <c r="I1" s="59"/>
    </row>
    <row r="2" spans="1:9">
      <c r="B2" s="59"/>
      <c r="C2" s="59"/>
      <c r="D2" s="79" t="s">
        <v>83</v>
      </c>
      <c r="E2" s="79"/>
      <c r="F2" s="59"/>
      <c r="G2" s="59"/>
      <c r="H2" s="59"/>
      <c r="I2" s="59"/>
    </row>
    <row r="3" spans="1:9">
      <c r="B3" s="79" t="s">
        <v>174</v>
      </c>
      <c r="C3" s="79"/>
      <c r="D3" s="79"/>
      <c r="E3" s="79"/>
      <c r="F3" s="79"/>
      <c r="G3" s="79"/>
      <c r="H3" s="59"/>
      <c r="I3" s="59"/>
    </row>
    <row r="4" spans="1:9">
      <c r="B4" s="79" t="s">
        <v>161</v>
      </c>
      <c r="C4" s="79"/>
      <c r="D4" s="79"/>
      <c r="E4" s="79"/>
      <c r="F4" s="79"/>
      <c r="G4" s="79"/>
      <c r="I4" s="7" t="s">
        <v>153</v>
      </c>
    </row>
    <row r="5" spans="1:9">
      <c r="A5" s="65"/>
      <c r="B5" s="65"/>
      <c r="C5" s="80" t="s">
        <v>53</v>
      </c>
      <c r="D5" s="80"/>
      <c r="E5" s="80"/>
      <c r="F5" s="80"/>
      <c r="G5" s="65"/>
      <c r="H5" s="65"/>
      <c r="I5" s="65"/>
    </row>
    <row r="6" spans="1:9" ht="22.5" customHeight="1">
      <c r="A6" s="10"/>
      <c r="B6" s="18"/>
      <c r="C6" s="18"/>
      <c r="D6" s="18"/>
      <c r="E6" s="18"/>
      <c r="F6" s="18"/>
      <c r="G6" s="18"/>
      <c r="H6" s="18" t="s">
        <v>140</v>
      </c>
      <c r="I6" s="18"/>
    </row>
    <row r="7" spans="1:9" ht="39" customHeight="1">
      <c r="A7" s="89" t="s">
        <v>97</v>
      </c>
      <c r="B7" s="88" t="s">
        <v>7</v>
      </c>
      <c r="C7" s="88" t="s">
        <v>120</v>
      </c>
      <c r="D7" s="88"/>
      <c r="E7" s="89" t="s">
        <v>171</v>
      </c>
      <c r="F7" s="89"/>
      <c r="G7" s="89"/>
      <c r="H7" s="89"/>
      <c r="I7" s="89"/>
    </row>
    <row r="8" spans="1:9" ht="37.5">
      <c r="A8" s="89"/>
      <c r="B8" s="88"/>
      <c r="C8" s="75" t="s">
        <v>158</v>
      </c>
      <c r="D8" s="75" t="s">
        <v>170</v>
      </c>
      <c r="E8" s="5" t="s">
        <v>89</v>
      </c>
      <c r="F8" s="5" t="s">
        <v>85</v>
      </c>
      <c r="G8" s="20" t="s">
        <v>92</v>
      </c>
      <c r="H8" s="20" t="s">
        <v>93</v>
      </c>
      <c r="I8" s="5" t="s">
        <v>91</v>
      </c>
    </row>
    <row r="9" spans="1:9">
      <c r="A9" s="4">
        <v>1</v>
      </c>
      <c r="B9" s="5">
        <v>2</v>
      </c>
      <c r="C9" s="4">
        <v>3</v>
      </c>
      <c r="D9" s="5">
        <v>4</v>
      </c>
      <c r="E9" s="4">
        <v>5</v>
      </c>
      <c r="F9" s="5">
        <v>6</v>
      </c>
      <c r="G9" s="4">
        <v>7</v>
      </c>
      <c r="H9" s="5">
        <v>8</v>
      </c>
      <c r="I9" s="4">
        <v>9</v>
      </c>
    </row>
    <row r="10" spans="1:9" s="3" customFormat="1" ht="24.95" customHeight="1">
      <c r="A10" s="90" t="s">
        <v>90</v>
      </c>
      <c r="B10" s="90"/>
      <c r="C10" s="90"/>
      <c r="D10" s="90"/>
      <c r="E10" s="90"/>
      <c r="F10" s="90"/>
      <c r="G10" s="90"/>
      <c r="H10" s="90"/>
      <c r="I10" s="90"/>
    </row>
    <row r="11" spans="1:9" s="63" customFormat="1" ht="20.100000000000001" customHeight="1">
      <c r="A11" s="60" t="s">
        <v>74</v>
      </c>
      <c r="B11" s="31">
        <v>1000</v>
      </c>
      <c r="C11" s="32">
        <v>6732</v>
      </c>
      <c r="D11" s="32">
        <v>9248</v>
      </c>
      <c r="E11" s="32">
        <v>9410</v>
      </c>
      <c r="F11" s="32">
        <v>9248</v>
      </c>
      <c r="G11" s="32">
        <f>F11-E11</f>
        <v>-162</v>
      </c>
      <c r="H11" s="33">
        <f>(F11/E11)*100</f>
        <v>98.278427205100954</v>
      </c>
      <c r="I11" s="34"/>
    </row>
    <row r="12" spans="1:9" s="63" customFormat="1" ht="20.100000000000001" customHeight="1">
      <c r="A12" s="60" t="s">
        <v>70</v>
      </c>
      <c r="B12" s="31">
        <v>1010</v>
      </c>
      <c r="C12" s="32">
        <f>SUM(C13:C20)</f>
        <v>-5649</v>
      </c>
      <c r="D12" s="32">
        <f>SUM(D13:D20)</f>
        <v>-7599</v>
      </c>
      <c r="E12" s="32">
        <f>SUM(E13:E20)</f>
        <v>-8047</v>
      </c>
      <c r="F12" s="32">
        <f>SUM(F13:F20)</f>
        <v>-7599</v>
      </c>
      <c r="G12" s="32">
        <f>F12-E12</f>
        <v>448</v>
      </c>
      <c r="H12" s="33">
        <f t="shared" ref="H12:H75" si="0">(F12/E12)*100</f>
        <v>94.432707841431579</v>
      </c>
      <c r="I12" s="34"/>
    </row>
    <row r="13" spans="1:9" s="1" customFormat="1" ht="20.100000000000001" customHeight="1">
      <c r="A13" s="23" t="s">
        <v>134</v>
      </c>
      <c r="B13" s="28">
        <v>1011</v>
      </c>
      <c r="C13" s="25">
        <v>-756</v>
      </c>
      <c r="D13" s="77">
        <v>-937</v>
      </c>
      <c r="E13" s="25">
        <v>-775</v>
      </c>
      <c r="F13" s="77">
        <v>-937</v>
      </c>
      <c r="G13" s="25">
        <f t="shared" ref="G13:G63" si="1">F13-E13</f>
        <v>-162</v>
      </c>
      <c r="H13" s="26">
        <f t="shared" si="0"/>
        <v>120.90322580645162</v>
      </c>
      <c r="I13" s="29"/>
    </row>
    <row r="14" spans="1:9" s="1" customFormat="1" ht="20.100000000000001" customHeight="1">
      <c r="A14" s="23" t="s">
        <v>135</v>
      </c>
      <c r="B14" s="28">
        <v>1012</v>
      </c>
      <c r="C14" s="25">
        <v>-319</v>
      </c>
      <c r="D14" s="77">
        <v>-325</v>
      </c>
      <c r="E14" s="25">
        <v>-240</v>
      </c>
      <c r="F14" s="77">
        <v>-325</v>
      </c>
      <c r="G14" s="25">
        <f t="shared" si="1"/>
        <v>-85</v>
      </c>
      <c r="H14" s="26">
        <f t="shared" si="0"/>
        <v>135.41666666666669</v>
      </c>
      <c r="I14" s="29"/>
    </row>
    <row r="15" spans="1:9" s="1" customFormat="1" ht="20.100000000000001" customHeight="1">
      <c r="A15" s="23" t="s">
        <v>136</v>
      </c>
      <c r="B15" s="28">
        <v>1013</v>
      </c>
      <c r="C15" s="25">
        <v>-105</v>
      </c>
      <c r="D15" s="77">
        <v>-134</v>
      </c>
      <c r="E15" s="25">
        <v>-180</v>
      </c>
      <c r="F15" s="77">
        <v>-134</v>
      </c>
      <c r="G15" s="25">
        <f t="shared" si="1"/>
        <v>46</v>
      </c>
      <c r="H15" s="26">
        <f t="shared" si="0"/>
        <v>74.444444444444443</v>
      </c>
      <c r="I15" s="29"/>
    </row>
    <row r="16" spans="1:9" s="1" customFormat="1" ht="20.100000000000001" customHeight="1">
      <c r="A16" s="23" t="s">
        <v>4</v>
      </c>
      <c r="B16" s="28">
        <v>1014</v>
      </c>
      <c r="C16" s="25">
        <v>-3266</v>
      </c>
      <c r="D16" s="77">
        <v>-4414</v>
      </c>
      <c r="E16" s="25">
        <v>-5200</v>
      </c>
      <c r="F16" s="77">
        <v>-4414</v>
      </c>
      <c r="G16" s="25">
        <f t="shared" si="1"/>
        <v>786</v>
      </c>
      <c r="H16" s="26">
        <f t="shared" si="0"/>
        <v>84.884615384615387</v>
      </c>
      <c r="I16" s="29"/>
    </row>
    <row r="17" spans="1:9" s="1" customFormat="1" ht="20.100000000000001" customHeight="1">
      <c r="A17" s="23" t="s">
        <v>5</v>
      </c>
      <c r="B17" s="28">
        <v>1015</v>
      </c>
      <c r="C17" s="25">
        <v>-592</v>
      </c>
      <c r="D17" s="77">
        <v>-916</v>
      </c>
      <c r="E17" s="25">
        <v>-1057</v>
      </c>
      <c r="F17" s="77">
        <v>-916</v>
      </c>
      <c r="G17" s="25">
        <f t="shared" si="1"/>
        <v>141</v>
      </c>
      <c r="H17" s="26">
        <f t="shared" si="0"/>
        <v>86.660359508041623</v>
      </c>
      <c r="I17" s="29"/>
    </row>
    <row r="18" spans="1:9" s="1" customFormat="1" ht="56.25">
      <c r="A18" s="23" t="s">
        <v>137</v>
      </c>
      <c r="B18" s="28">
        <v>1016</v>
      </c>
      <c r="C18" s="25">
        <v>-99</v>
      </c>
      <c r="D18" s="77">
        <v>-62</v>
      </c>
      <c r="E18" s="25">
        <v>-50</v>
      </c>
      <c r="F18" s="77">
        <v>-62</v>
      </c>
      <c r="G18" s="25">
        <f t="shared" si="1"/>
        <v>-12</v>
      </c>
      <c r="H18" s="26">
        <f t="shared" si="0"/>
        <v>124</v>
      </c>
      <c r="I18" s="29"/>
    </row>
    <row r="19" spans="1:9" s="1" customFormat="1" ht="20.100000000000001" customHeight="1">
      <c r="A19" s="23" t="s">
        <v>138</v>
      </c>
      <c r="B19" s="28">
        <v>1017</v>
      </c>
      <c r="C19" s="25">
        <v>-330</v>
      </c>
      <c r="D19" s="77">
        <v>-442</v>
      </c>
      <c r="E19" s="25">
        <v>-345</v>
      </c>
      <c r="F19" s="77">
        <v>-442</v>
      </c>
      <c r="G19" s="25">
        <f t="shared" si="1"/>
        <v>-97</v>
      </c>
      <c r="H19" s="26">
        <f t="shared" si="0"/>
        <v>128.1159420289855</v>
      </c>
      <c r="I19" s="29"/>
    </row>
    <row r="20" spans="1:9" s="1" customFormat="1" ht="20.100000000000001" customHeight="1">
      <c r="A20" s="23" t="s">
        <v>139</v>
      </c>
      <c r="B20" s="28">
        <v>1018</v>
      </c>
      <c r="C20" s="25">
        <v>-182</v>
      </c>
      <c r="D20" s="25">
        <v>-369</v>
      </c>
      <c r="E20" s="25">
        <v>-200</v>
      </c>
      <c r="F20" s="25">
        <v>-369</v>
      </c>
      <c r="G20" s="25">
        <f t="shared" si="1"/>
        <v>-169</v>
      </c>
      <c r="H20" s="26">
        <f t="shared" si="0"/>
        <v>184.5</v>
      </c>
      <c r="I20" s="29"/>
    </row>
    <row r="21" spans="1:9" s="3" customFormat="1" ht="20.100000000000001" customHeight="1">
      <c r="A21" s="30" t="s">
        <v>11</v>
      </c>
      <c r="B21" s="31">
        <v>1020</v>
      </c>
      <c r="C21" s="32">
        <f>SUM(C11,C12)</f>
        <v>1083</v>
      </c>
      <c r="D21" s="32">
        <f>SUM(D11,D12)</f>
        <v>1649</v>
      </c>
      <c r="E21" s="32">
        <f>SUM(E11,E12)</f>
        <v>1363</v>
      </c>
      <c r="F21" s="32">
        <f>SUM(F11,F12)</f>
        <v>1649</v>
      </c>
      <c r="G21" s="32">
        <f t="shared" si="1"/>
        <v>286</v>
      </c>
      <c r="H21" s="33">
        <f t="shared" si="0"/>
        <v>120.98312545854732</v>
      </c>
      <c r="I21" s="34"/>
    </row>
    <row r="22" spans="1:9" s="63" customFormat="1" ht="20.100000000000001" customHeight="1">
      <c r="A22" s="60" t="s">
        <v>79</v>
      </c>
      <c r="B22" s="31">
        <v>1030</v>
      </c>
      <c r="C22" s="32">
        <f>SUM(C23:C42,C44)</f>
        <v>-948</v>
      </c>
      <c r="D22" s="32">
        <f>SUM(D23:D42,D44)</f>
        <v>-1148</v>
      </c>
      <c r="E22" s="32">
        <f>SUM(E23:E42,E44)</f>
        <v>-1325</v>
      </c>
      <c r="F22" s="32">
        <f>SUM(F23:F42,F44)</f>
        <v>-1148</v>
      </c>
      <c r="G22" s="32">
        <f t="shared" si="1"/>
        <v>177</v>
      </c>
      <c r="H22" s="33">
        <f t="shared" si="0"/>
        <v>86.641509433962256</v>
      </c>
      <c r="I22" s="34"/>
    </row>
    <row r="23" spans="1:9" ht="20.100000000000001" customHeight="1">
      <c r="A23" s="23" t="s">
        <v>57</v>
      </c>
      <c r="B23" s="24">
        <v>1031</v>
      </c>
      <c r="C23" s="68" t="s">
        <v>101</v>
      </c>
      <c r="D23" s="68" t="s">
        <v>101</v>
      </c>
      <c r="E23" s="68" t="s">
        <v>101</v>
      </c>
      <c r="F23" s="68" t="s">
        <v>101</v>
      </c>
      <c r="G23" s="70" t="e">
        <f t="shared" si="1"/>
        <v>#VALUE!</v>
      </c>
      <c r="H23" s="71" t="e">
        <f t="shared" si="0"/>
        <v>#VALUE!</v>
      </c>
      <c r="I23" s="27"/>
    </row>
    <row r="24" spans="1:9" ht="20.100000000000001" customHeight="1">
      <c r="A24" s="23" t="s">
        <v>75</v>
      </c>
      <c r="B24" s="24">
        <v>1032</v>
      </c>
      <c r="C24" s="68">
        <v>-9</v>
      </c>
      <c r="D24" s="76">
        <v>-7</v>
      </c>
      <c r="E24" s="68">
        <v>-9</v>
      </c>
      <c r="F24" s="76">
        <v>-7</v>
      </c>
      <c r="G24" s="68">
        <f t="shared" si="1"/>
        <v>2</v>
      </c>
      <c r="H24" s="26">
        <f t="shared" si="0"/>
        <v>77.777777777777786</v>
      </c>
      <c r="I24" s="27"/>
    </row>
    <row r="25" spans="1:9" ht="20.100000000000001" customHeight="1">
      <c r="A25" s="23" t="s">
        <v>38</v>
      </c>
      <c r="B25" s="24">
        <v>1033</v>
      </c>
      <c r="C25" s="68" t="s">
        <v>101</v>
      </c>
      <c r="D25" s="76" t="s">
        <v>101</v>
      </c>
      <c r="E25" s="68" t="s">
        <v>101</v>
      </c>
      <c r="F25" s="76" t="s">
        <v>101</v>
      </c>
      <c r="G25" s="70" t="e">
        <f t="shared" si="1"/>
        <v>#VALUE!</v>
      </c>
      <c r="H25" s="71" t="e">
        <f t="shared" si="0"/>
        <v>#VALUE!</v>
      </c>
      <c r="I25" s="27"/>
    </row>
    <row r="26" spans="1:9" ht="20.100000000000001" customHeight="1">
      <c r="A26" s="23" t="s">
        <v>9</v>
      </c>
      <c r="B26" s="24">
        <v>1034</v>
      </c>
      <c r="C26" s="68">
        <v>-1</v>
      </c>
      <c r="D26" s="76">
        <v>-1</v>
      </c>
      <c r="E26" s="68">
        <v>-1</v>
      </c>
      <c r="F26" s="76">
        <v>-1</v>
      </c>
      <c r="G26" s="68">
        <f t="shared" si="1"/>
        <v>0</v>
      </c>
      <c r="H26" s="26">
        <f t="shared" si="0"/>
        <v>100</v>
      </c>
      <c r="I26" s="27"/>
    </row>
    <row r="27" spans="1:9" ht="20.100000000000001" customHeight="1">
      <c r="A27" s="23" t="s">
        <v>10</v>
      </c>
      <c r="B27" s="24">
        <v>1035</v>
      </c>
      <c r="C27" s="68" t="s">
        <v>101</v>
      </c>
      <c r="D27" s="76" t="s">
        <v>101</v>
      </c>
      <c r="E27" s="68" t="s">
        <v>101</v>
      </c>
      <c r="F27" s="76" t="s">
        <v>101</v>
      </c>
      <c r="G27" s="70" t="e">
        <f t="shared" si="1"/>
        <v>#VALUE!</v>
      </c>
      <c r="H27" s="71" t="e">
        <f t="shared" si="0"/>
        <v>#VALUE!</v>
      </c>
      <c r="I27" s="27"/>
    </row>
    <row r="28" spans="1:9" s="1" customFormat="1" ht="20.100000000000001" customHeight="1">
      <c r="A28" s="23" t="s">
        <v>19</v>
      </c>
      <c r="B28" s="24">
        <v>1036</v>
      </c>
      <c r="C28" s="68" t="s">
        <v>101</v>
      </c>
      <c r="D28" s="76" t="s">
        <v>101</v>
      </c>
      <c r="E28" s="68">
        <v>-1</v>
      </c>
      <c r="F28" s="76" t="s">
        <v>101</v>
      </c>
      <c r="G28" s="70" t="e">
        <f t="shared" si="1"/>
        <v>#VALUE!</v>
      </c>
      <c r="H28" s="71" t="e">
        <f t="shared" si="0"/>
        <v>#VALUE!</v>
      </c>
      <c r="I28" s="27"/>
    </row>
    <row r="29" spans="1:9" s="1" customFormat="1" ht="20.100000000000001" customHeight="1">
      <c r="A29" s="23" t="s">
        <v>20</v>
      </c>
      <c r="B29" s="24">
        <v>1037</v>
      </c>
      <c r="C29" s="68">
        <v>-8</v>
      </c>
      <c r="D29" s="76">
        <v>-8</v>
      </c>
      <c r="E29" s="68">
        <v>-10</v>
      </c>
      <c r="F29" s="76">
        <v>-8</v>
      </c>
      <c r="G29" s="68">
        <f t="shared" si="1"/>
        <v>2</v>
      </c>
      <c r="H29" s="26">
        <f t="shared" si="0"/>
        <v>80</v>
      </c>
      <c r="I29" s="27"/>
    </row>
    <row r="30" spans="1:9" s="1" customFormat="1" ht="20.100000000000001" customHeight="1">
      <c r="A30" s="23" t="s">
        <v>21</v>
      </c>
      <c r="B30" s="24">
        <v>1038</v>
      </c>
      <c r="C30" s="68">
        <v>-645</v>
      </c>
      <c r="D30" s="76">
        <v>-785</v>
      </c>
      <c r="E30" s="68">
        <v>-970</v>
      </c>
      <c r="F30" s="76">
        <v>-785</v>
      </c>
      <c r="G30" s="68">
        <f t="shared" si="1"/>
        <v>185</v>
      </c>
      <c r="H30" s="26">
        <f t="shared" si="0"/>
        <v>80.927835051546396</v>
      </c>
      <c r="I30" s="27"/>
    </row>
    <row r="31" spans="1:9" s="1" customFormat="1" ht="20.100000000000001" customHeight="1">
      <c r="A31" s="23" t="s">
        <v>22</v>
      </c>
      <c r="B31" s="24">
        <v>1039</v>
      </c>
      <c r="C31" s="68">
        <v>-107</v>
      </c>
      <c r="D31" s="76">
        <v>-160</v>
      </c>
      <c r="E31" s="68">
        <v>-172</v>
      </c>
      <c r="F31" s="76">
        <v>-160</v>
      </c>
      <c r="G31" s="68">
        <f t="shared" si="1"/>
        <v>12</v>
      </c>
      <c r="H31" s="26">
        <f t="shared" si="0"/>
        <v>93.023255813953483</v>
      </c>
      <c r="I31" s="27"/>
    </row>
    <row r="32" spans="1:9" s="1" customFormat="1" ht="42.75" customHeight="1">
      <c r="A32" s="23" t="s">
        <v>23</v>
      </c>
      <c r="B32" s="24">
        <v>1040</v>
      </c>
      <c r="C32" s="68">
        <v>-33</v>
      </c>
      <c r="D32" s="76">
        <v>-36</v>
      </c>
      <c r="E32" s="68">
        <v>-32</v>
      </c>
      <c r="F32" s="76">
        <v>-36</v>
      </c>
      <c r="G32" s="68">
        <f t="shared" si="1"/>
        <v>-4</v>
      </c>
      <c r="H32" s="26">
        <f t="shared" si="0"/>
        <v>112.5</v>
      </c>
      <c r="I32" s="27"/>
    </row>
    <row r="33" spans="1:9" s="1" customFormat="1" ht="42.75" customHeight="1">
      <c r="A33" s="23" t="s">
        <v>24</v>
      </c>
      <c r="B33" s="24">
        <v>1041</v>
      </c>
      <c r="C33" s="68" t="s">
        <v>101</v>
      </c>
      <c r="D33" s="76" t="s">
        <v>101</v>
      </c>
      <c r="E33" s="68" t="s">
        <v>101</v>
      </c>
      <c r="F33" s="76" t="s">
        <v>101</v>
      </c>
      <c r="G33" s="70" t="e">
        <f t="shared" si="1"/>
        <v>#VALUE!</v>
      </c>
      <c r="H33" s="71" t="e">
        <f t="shared" si="0"/>
        <v>#VALUE!</v>
      </c>
      <c r="I33" s="27"/>
    </row>
    <row r="34" spans="1:9" s="1" customFormat="1" ht="20.100000000000001" customHeight="1">
      <c r="A34" s="23" t="s">
        <v>25</v>
      </c>
      <c r="B34" s="24">
        <v>1042</v>
      </c>
      <c r="C34" s="68" t="s">
        <v>101</v>
      </c>
      <c r="D34" s="76" t="s">
        <v>101</v>
      </c>
      <c r="E34" s="68" t="s">
        <v>101</v>
      </c>
      <c r="F34" s="76" t="s">
        <v>101</v>
      </c>
      <c r="G34" s="70" t="e">
        <f t="shared" si="1"/>
        <v>#VALUE!</v>
      </c>
      <c r="H34" s="71" t="e">
        <f t="shared" si="0"/>
        <v>#VALUE!</v>
      </c>
      <c r="I34" s="27"/>
    </row>
    <row r="35" spans="1:9" s="1" customFormat="1" ht="20.100000000000001" customHeight="1">
      <c r="A35" s="23" t="s">
        <v>26</v>
      </c>
      <c r="B35" s="24">
        <v>1043</v>
      </c>
      <c r="C35" s="68" t="s">
        <v>101</v>
      </c>
      <c r="D35" s="76" t="s">
        <v>101</v>
      </c>
      <c r="E35" s="68" t="s">
        <v>101</v>
      </c>
      <c r="F35" s="76" t="s">
        <v>101</v>
      </c>
      <c r="G35" s="70" t="e">
        <f t="shared" si="1"/>
        <v>#VALUE!</v>
      </c>
      <c r="H35" s="71" t="e">
        <f t="shared" si="0"/>
        <v>#VALUE!</v>
      </c>
      <c r="I35" s="27"/>
    </row>
    <row r="36" spans="1:9" s="1" customFormat="1" ht="20.100000000000001" customHeight="1">
      <c r="A36" s="23" t="s">
        <v>27</v>
      </c>
      <c r="B36" s="24">
        <v>1044</v>
      </c>
      <c r="C36" s="68">
        <v>-14</v>
      </c>
      <c r="D36" s="76">
        <v>-44</v>
      </c>
      <c r="E36" s="68">
        <v>-15</v>
      </c>
      <c r="F36" s="76">
        <v>-44</v>
      </c>
      <c r="G36" s="68">
        <f t="shared" si="1"/>
        <v>-29</v>
      </c>
      <c r="H36" s="26">
        <f t="shared" si="0"/>
        <v>293.33333333333331</v>
      </c>
      <c r="I36" s="27"/>
    </row>
    <row r="37" spans="1:9" s="1" customFormat="1" ht="20.100000000000001" customHeight="1">
      <c r="A37" s="23" t="s">
        <v>40</v>
      </c>
      <c r="B37" s="24">
        <v>1045</v>
      </c>
      <c r="C37" s="68">
        <v>-16</v>
      </c>
      <c r="D37" s="76">
        <v>-21</v>
      </c>
      <c r="E37" s="68">
        <v>-15</v>
      </c>
      <c r="F37" s="76">
        <v>-21</v>
      </c>
      <c r="G37" s="68">
        <f t="shared" si="1"/>
        <v>-6</v>
      </c>
      <c r="H37" s="26">
        <f t="shared" si="0"/>
        <v>140</v>
      </c>
      <c r="I37" s="27"/>
    </row>
    <row r="38" spans="1:9" s="1" customFormat="1" ht="20.100000000000001" customHeight="1">
      <c r="A38" s="23" t="s">
        <v>28</v>
      </c>
      <c r="B38" s="24">
        <v>1046</v>
      </c>
      <c r="C38" s="68">
        <v>-6</v>
      </c>
      <c r="D38" s="76" t="s">
        <v>101</v>
      </c>
      <c r="E38" s="68" t="s">
        <v>101</v>
      </c>
      <c r="F38" s="76" t="s">
        <v>101</v>
      </c>
      <c r="G38" s="70" t="e">
        <f t="shared" si="1"/>
        <v>#VALUE!</v>
      </c>
      <c r="H38" s="71" t="e">
        <f t="shared" si="0"/>
        <v>#VALUE!</v>
      </c>
      <c r="I38" s="27"/>
    </row>
    <row r="39" spans="1:9" s="1" customFormat="1" ht="20.100000000000001" customHeight="1">
      <c r="A39" s="23" t="s">
        <v>29</v>
      </c>
      <c r="B39" s="24">
        <v>1047</v>
      </c>
      <c r="C39" s="68" t="s">
        <v>101</v>
      </c>
      <c r="D39" s="76" t="s">
        <v>101</v>
      </c>
      <c r="E39" s="68" t="s">
        <v>101</v>
      </c>
      <c r="F39" s="76" t="s">
        <v>101</v>
      </c>
      <c r="G39" s="70" t="e">
        <f t="shared" si="1"/>
        <v>#VALUE!</v>
      </c>
      <c r="H39" s="71" t="e">
        <f t="shared" si="0"/>
        <v>#VALUE!</v>
      </c>
      <c r="I39" s="27"/>
    </row>
    <row r="40" spans="1:9" s="1" customFormat="1" ht="20.100000000000001" customHeight="1">
      <c r="A40" s="23" t="s">
        <v>30</v>
      </c>
      <c r="B40" s="24">
        <v>1048</v>
      </c>
      <c r="C40" s="68" t="s">
        <v>101</v>
      </c>
      <c r="D40" s="76" t="s">
        <v>101</v>
      </c>
      <c r="E40" s="68">
        <v>-1</v>
      </c>
      <c r="F40" s="76" t="s">
        <v>101</v>
      </c>
      <c r="G40" s="70" t="e">
        <f t="shared" si="1"/>
        <v>#VALUE!</v>
      </c>
      <c r="H40" s="71" t="e">
        <f t="shared" si="0"/>
        <v>#VALUE!</v>
      </c>
      <c r="I40" s="27"/>
    </row>
    <row r="41" spans="1:9" s="1" customFormat="1" ht="20.100000000000001" customHeight="1">
      <c r="A41" s="23" t="s">
        <v>31</v>
      </c>
      <c r="B41" s="24">
        <v>1049</v>
      </c>
      <c r="C41" s="68">
        <v>-2</v>
      </c>
      <c r="D41" s="76">
        <v>-2</v>
      </c>
      <c r="E41" s="68">
        <v>-2</v>
      </c>
      <c r="F41" s="76">
        <v>-2</v>
      </c>
      <c r="G41" s="68">
        <f t="shared" si="1"/>
        <v>0</v>
      </c>
      <c r="H41" s="26">
        <f t="shared" si="0"/>
        <v>100</v>
      </c>
      <c r="I41" s="27"/>
    </row>
    <row r="42" spans="1:9" s="1" customFormat="1" ht="42.75" customHeight="1">
      <c r="A42" s="23" t="s">
        <v>44</v>
      </c>
      <c r="B42" s="24">
        <v>1050</v>
      </c>
      <c r="C42" s="68">
        <v>-4</v>
      </c>
      <c r="D42" s="76">
        <v>-5</v>
      </c>
      <c r="E42" s="68">
        <v>-15</v>
      </c>
      <c r="F42" s="76">
        <v>-5</v>
      </c>
      <c r="G42" s="68">
        <f t="shared" si="1"/>
        <v>10</v>
      </c>
      <c r="H42" s="26">
        <f t="shared" si="0"/>
        <v>33.333333333333329</v>
      </c>
      <c r="I42" s="27"/>
    </row>
    <row r="43" spans="1:9" s="1" customFormat="1" ht="20.100000000000001" customHeight="1">
      <c r="A43" s="23" t="s">
        <v>32</v>
      </c>
      <c r="B43" s="35" t="s">
        <v>114</v>
      </c>
      <c r="C43" s="68" t="s">
        <v>101</v>
      </c>
      <c r="D43" s="68" t="s">
        <v>101</v>
      </c>
      <c r="E43" s="68">
        <v>-15</v>
      </c>
      <c r="F43" s="68" t="s">
        <v>101</v>
      </c>
      <c r="G43" s="70" t="e">
        <f t="shared" si="1"/>
        <v>#VALUE!</v>
      </c>
      <c r="H43" s="71" t="e">
        <f t="shared" si="0"/>
        <v>#VALUE!</v>
      </c>
      <c r="I43" s="27"/>
    </row>
    <row r="44" spans="1:9" s="1" customFormat="1" ht="20.100000000000001" customHeight="1">
      <c r="A44" s="23" t="s">
        <v>58</v>
      </c>
      <c r="B44" s="24">
        <v>1051</v>
      </c>
      <c r="C44" s="68">
        <v>-103</v>
      </c>
      <c r="D44" s="68">
        <v>-79</v>
      </c>
      <c r="E44" s="68">
        <v>-82</v>
      </c>
      <c r="F44" s="68">
        <v>-79</v>
      </c>
      <c r="G44" s="68">
        <f t="shared" si="1"/>
        <v>3</v>
      </c>
      <c r="H44" s="26">
        <f t="shared" si="0"/>
        <v>96.341463414634148</v>
      </c>
      <c r="I44" s="27"/>
    </row>
    <row r="45" spans="1:9" s="63" customFormat="1" ht="20.100000000000001" customHeight="1">
      <c r="A45" s="60" t="s">
        <v>80</v>
      </c>
      <c r="B45" s="31">
        <v>1060</v>
      </c>
      <c r="C45" s="69">
        <f>SUM(C46:C52)</f>
        <v>-35</v>
      </c>
      <c r="D45" s="69">
        <f>SUM(D46:D52)</f>
        <v>-63</v>
      </c>
      <c r="E45" s="69">
        <f>SUM(E46:E52)</f>
        <v>-25</v>
      </c>
      <c r="F45" s="69">
        <f>SUM(F46:F52)</f>
        <v>-63</v>
      </c>
      <c r="G45" s="69">
        <f t="shared" si="1"/>
        <v>-38</v>
      </c>
      <c r="H45" s="33">
        <f t="shared" si="0"/>
        <v>252</v>
      </c>
      <c r="I45" s="34"/>
    </row>
    <row r="46" spans="1:9" s="1" customFormat="1" ht="20.100000000000001" customHeight="1">
      <c r="A46" s="23" t="s">
        <v>71</v>
      </c>
      <c r="B46" s="24">
        <v>1061</v>
      </c>
      <c r="C46" s="68" t="s">
        <v>101</v>
      </c>
      <c r="D46" s="68" t="s">
        <v>101</v>
      </c>
      <c r="E46" s="68" t="s">
        <v>101</v>
      </c>
      <c r="F46" s="68" t="s">
        <v>101</v>
      </c>
      <c r="G46" s="70" t="e">
        <f t="shared" si="1"/>
        <v>#VALUE!</v>
      </c>
      <c r="H46" s="71" t="e">
        <f t="shared" si="0"/>
        <v>#VALUE!</v>
      </c>
      <c r="I46" s="27"/>
    </row>
    <row r="47" spans="1:9" s="1" customFormat="1" ht="20.100000000000001" customHeight="1">
      <c r="A47" s="23" t="s">
        <v>72</v>
      </c>
      <c r="B47" s="24">
        <v>1062</v>
      </c>
      <c r="C47" s="68" t="s">
        <v>101</v>
      </c>
      <c r="D47" s="68" t="s">
        <v>101</v>
      </c>
      <c r="E47" s="68" t="s">
        <v>101</v>
      </c>
      <c r="F47" s="68" t="s">
        <v>101</v>
      </c>
      <c r="G47" s="70" t="e">
        <f t="shared" si="1"/>
        <v>#VALUE!</v>
      </c>
      <c r="H47" s="71" t="e">
        <f t="shared" si="0"/>
        <v>#VALUE!</v>
      </c>
      <c r="I47" s="27"/>
    </row>
    <row r="48" spans="1:9" s="1" customFormat="1" ht="20.100000000000001" customHeight="1">
      <c r="A48" s="23" t="s">
        <v>21</v>
      </c>
      <c r="B48" s="24">
        <v>1063</v>
      </c>
      <c r="C48" s="68" t="s">
        <v>101</v>
      </c>
      <c r="D48" s="68" t="s">
        <v>101</v>
      </c>
      <c r="E48" s="68" t="s">
        <v>101</v>
      </c>
      <c r="F48" s="68" t="s">
        <v>101</v>
      </c>
      <c r="G48" s="70" t="e">
        <f t="shared" si="1"/>
        <v>#VALUE!</v>
      </c>
      <c r="H48" s="71" t="e">
        <f t="shared" si="0"/>
        <v>#VALUE!</v>
      </c>
      <c r="I48" s="27"/>
    </row>
    <row r="49" spans="1:9" s="1" customFormat="1" ht="20.100000000000001" customHeight="1">
      <c r="A49" s="23" t="s">
        <v>22</v>
      </c>
      <c r="B49" s="24">
        <v>1064</v>
      </c>
      <c r="C49" s="68" t="s">
        <v>101</v>
      </c>
      <c r="D49" s="68" t="s">
        <v>101</v>
      </c>
      <c r="E49" s="68" t="s">
        <v>101</v>
      </c>
      <c r="F49" s="68" t="s">
        <v>101</v>
      </c>
      <c r="G49" s="70" t="e">
        <f t="shared" si="1"/>
        <v>#VALUE!</v>
      </c>
      <c r="H49" s="71" t="e">
        <f t="shared" si="0"/>
        <v>#VALUE!</v>
      </c>
      <c r="I49" s="27"/>
    </row>
    <row r="50" spans="1:9" s="1" customFormat="1" ht="20.100000000000001" customHeight="1">
      <c r="A50" s="23" t="s">
        <v>39</v>
      </c>
      <c r="B50" s="24">
        <v>1065</v>
      </c>
      <c r="C50" s="68" t="s">
        <v>101</v>
      </c>
      <c r="D50" s="68" t="s">
        <v>101</v>
      </c>
      <c r="E50" s="68" t="s">
        <v>101</v>
      </c>
      <c r="F50" s="68" t="s">
        <v>101</v>
      </c>
      <c r="G50" s="70" t="e">
        <f t="shared" si="1"/>
        <v>#VALUE!</v>
      </c>
      <c r="H50" s="71" t="e">
        <f t="shared" si="0"/>
        <v>#VALUE!</v>
      </c>
      <c r="I50" s="27"/>
    </row>
    <row r="51" spans="1:9" s="1" customFormat="1" ht="20.100000000000001" customHeight="1">
      <c r="A51" s="23" t="s">
        <v>47</v>
      </c>
      <c r="B51" s="24">
        <v>1066</v>
      </c>
      <c r="C51" s="68">
        <v>-35</v>
      </c>
      <c r="D51" s="68">
        <v>-53</v>
      </c>
      <c r="E51" s="68">
        <v>-25</v>
      </c>
      <c r="F51" s="68">
        <v>-53</v>
      </c>
      <c r="G51" s="68">
        <f t="shared" si="1"/>
        <v>-28</v>
      </c>
      <c r="H51" s="26">
        <f t="shared" si="0"/>
        <v>212</v>
      </c>
      <c r="I51" s="27"/>
    </row>
    <row r="52" spans="1:9" s="1" customFormat="1" ht="20.100000000000001" customHeight="1">
      <c r="A52" s="62" t="s">
        <v>175</v>
      </c>
      <c r="B52" s="24">
        <v>1067</v>
      </c>
      <c r="C52" s="68" t="s">
        <v>101</v>
      </c>
      <c r="D52" s="68">
        <v>-10</v>
      </c>
      <c r="E52" s="68" t="s">
        <v>101</v>
      </c>
      <c r="F52" s="68">
        <v>-10</v>
      </c>
      <c r="G52" s="70" t="e">
        <f t="shared" si="1"/>
        <v>#VALUE!</v>
      </c>
      <c r="H52" s="71" t="e">
        <f t="shared" si="0"/>
        <v>#VALUE!</v>
      </c>
      <c r="I52" s="27"/>
    </row>
    <row r="53" spans="1:9" s="6" customFormat="1" ht="20.100000000000001" customHeight="1">
      <c r="A53" s="60" t="s">
        <v>107</v>
      </c>
      <c r="B53" s="31">
        <v>1070</v>
      </c>
      <c r="C53" s="69">
        <f>SUM(C54:C56)</f>
        <v>238</v>
      </c>
      <c r="D53" s="69">
        <f>SUM(D54:D56)</f>
        <v>136</v>
      </c>
      <c r="E53" s="69">
        <f>SUM(E54:E56)</f>
        <v>250</v>
      </c>
      <c r="F53" s="69">
        <f>SUM(F54:F56)</f>
        <v>136</v>
      </c>
      <c r="G53" s="69">
        <f>F53-E53</f>
        <v>-114</v>
      </c>
      <c r="H53" s="33">
        <f t="shared" si="0"/>
        <v>54.400000000000006</v>
      </c>
      <c r="I53" s="34"/>
    </row>
    <row r="54" spans="1:9" s="1" customFormat="1" ht="20.100000000000001" customHeight="1">
      <c r="A54" s="23" t="s">
        <v>77</v>
      </c>
      <c r="B54" s="24">
        <v>1071</v>
      </c>
      <c r="C54" s="68"/>
      <c r="D54" s="68"/>
      <c r="E54" s="68"/>
      <c r="F54" s="68"/>
      <c r="G54" s="68">
        <f t="shared" si="1"/>
        <v>0</v>
      </c>
      <c r="H54" s="71" t="e">
        <f t="shared" si="0"/>
        <v>#DIV/0!</v>
      </c>
      <c r="I54" s="27"/>
    </row>
    <row r="55" spans="1:9" s="1" customFormat="1" ht="20.100000000000001" customHeight="1">
      <c r="A55" s="23" t="s">
        <v>113</v>
      </c>
      <c r="B55" s="24">
        <v>1072</v>
      </c>
      <c r="C55" s="68">
        <v>0</v>
      </c>
      <c r="D55" s="68">
        <v>0</v>
      </c>
      <c r="E55" s="68">
        <v>0</v>
      </c>
      <c r="F55" s="68">
        <v>0</v>
      </c>
      <c r="G55" s="68">
        <f t="shared" si="1"/>
        <v>0</v>
      </c>
      <c r="H55" s="71" t="e">
        <f t="shared" si="0"/>
        <v>#DIV/0!</v>
      </c>
      <c r="I55" s="27"/>
    </row>
    <row r="56" spans="1:9" s="1" customFormat="1" ht="20.100000000000001" customHeight="1">
      <c r="A56" s="23" t="s">
        <v>108</v>
      </c>
      <c r="B56" s="24">
        <v>1073</v>
      </c>
      <c r="C56" s="68">
        <v>238</v>
      </c>
      <c r="D56" s="68">
        <v>136</v>
      </c>
      <c r="E56" s="68">
        <v>250</v>
      </c>
      <c r="F56" s="68">
        <v>136</v>
      </c>
      <c r="G56" s="68">
        <f t="shared" si="1"/>
        <v>-114</v>
      </c>
      <c r="H56" s="26">
        <f t="shared" si="0"/>
        <v>54.400000000000006</v>
      </c>
      <c r="I56" s="27"/>
    </row>
    <row r="57" spans="1:9" s="6" customFormat="1" ht="20.100000000000001" customHeight="1">
      <c r="A57" s="66" t="s">
        <v>48</v>
      </c>
      <c r="B57" s="31">
        <v>1080</v>
      </c>
      <c r="C57" s="69">
        <f>SUM(C58:C63)</f>
        <v>-275</v>
      </c>
      <c r="D57" s="69">
        <f>SUM(D58:D63)</f>
        <v>-219</v>
      </c>
      <c r="E57" s="69">
        <f>SUM(E58:E63)</f>
        <v>-258</v>
      </c>
      <c r="F57" s="69">
        <f>SUM(F58:F63)</f>
        <v>-219</v>
      </c>
      <c r="G57" s="69">
        <f t="shared" si="1"/>
        <v>39</v>
      </c>
      <c r="H57" s="33">
        <f t="shared" si="0"/>
        <v>84.883720930232556</v>
      </c>
      <c r="I57" s="34"/>
    </row>
    <row r="58" spans="1:9" s="1" customFormat="1" ht="20.100000000000001" customHeight="1">
      <c r="A58" s="23" t="s">
        <v>77</v>
      </c>
      <c r="B58" s="24">
        <v>1081</v>
      </c>
      <c r="C58" s="68">
        <v>0</v>
      </c>
      <c r="D58" s="68">
        <v>0</v>
      </c>
      <c r="E58" s="68">
        <v>0</v>
      </c>
      <c r="F58" s="68">
        <v>0</v>
      </c>
      <c r="G58" s="68">
        <f t="shared" si="1"/>
        <v>0</v>
      </c>
      <c r="H58" s="71" t="e">
        <f t="shared" si="0"/>
        <v>#DIV/0!</v>
      </c>
      <c r="I58" s="27"/>
    </row>
    <row r="59" spans="1:9" s="1" customFormat="1" ht="37.5" customHeight="1">
      <c r="A59" s="62" t="s">
        <v>176</v>
      </c>
      <c r="B59" s="24">
        <v>1082</v>
      </c>
      <c r="C59" s="68">
        <v>-14</v>
      </c>
      <c r="D59" s="76">
        <v>-10</v>
      </c>
      <c r="E59" s="68">
        <v>-8</v>
      </c>
      <c r="F59" s="68">
        <v>-10</v>
      </c>
      <c r="G59" s="68">
        <f t="shared" si="1"/>
        <v>-2</v>
      </c>
      <c r="H59" s="26">
        <f t="shared" si="0"/>
        <v>125</v>
      </c>
      <c r="I59" s="27"/>
    </row>
    <row r="60" spans="1:9" s="1" customFormat="1" ht="20.100000000000001" customHeight="1">
      <c r="A60" s="23" t="s">
        <v>43</v>
      </c>
      <c r="B60" s="24">
        <v>1083</v>
      </c>
      <c r="C60" s="68" t="s">
        <v>101</v>
      </c>
      <c r="D60" s="68" t="s">
        <v>101</v>
      </c>
      <c r="E60" s="68" t="s">
        <v>101</v>
      </c>
      <c r="F60" s="68" t="s">
        <v>101</v>
      </c>
      <c r="G60" s="70" t="e">
        <f t="shared" si="1"/>
        <v>#VALUE!</v>
      </c>
      <c r="H60" s="71" t="e">
        <f t="shared" si="0"/>
        <v>#VALUE!</v>
      </c>
      <c r="I60" s="27"/>
    </row>
    <row r="61" spans="1:9" s="1" customFormat="1" ht="20.100000000000001" customHeight="1">
      <c r="A61" s="23" t="s">
        <v>33</v>
      </c>
      <c r="B61" s="24">
        <v>1084</v>
      </c>
      <c r="C61" s="68" t="s">
        <v>101</v>
      </c>
      <c r="D61" s="68" t="s">
        <v>101</v>
      </c>
      <c r="E61" s="68" t="s">
        <v>101</v>
      </c>
      <c r="F61" s="68" t="s">
        <v>101</v>
      </c>
      <c r="G61" s="70" t="e">
        <f t="shared" si="1"/>
        <v>#VALUE!</v>
      </c>
      <c r="H61" s="71" t="e">
        <f t="shared" si="0"/>
        <v>#VALUE!</v>
      </c>
      <c r="I61" s="27"/>
    </row>
    <row r="62" spans="1:9" s="1" customFormat="1" ht="20.100000000000001" customHeight="1">
      <c r="A62" s="23" t="s">
        <v>37</v>
      </c>
      <c r="B62" s="24">
        <v>1085</v>
      </c>
      <c r="C62" s="68" t="s">
        <v>101</v>
      </c>
      <c r="D62" s="68" t="s">
        <v>101</v>
      </c>
      <c r="E62" s="68" t="s">
        <v>101</v>
      </c>
      <c r="F62" s="68" t="s">
        <v>101</v>
      </c>
      <c r="G62" s="70" t="e">
        <f t="shared" si="1"/>
        <v>#VALUE!</v>
      </c>
      <c r="H62" s="71" t="e">
        <f t="shared" si="0"/>
        <v>#VALUE!</v>
      </c>
      <c r="I62" s="27"/>
    </row>
    <row r="63" spans="1:9" s="1" customFormat="1" ht="20.100000000000001" customHeight="1">
      <c r="A63" s="23" t="s">
        <v>87</v>
      </c>
      <c r="B63" s="24">
        <v>1086</v>
      </c>
      <c r="C63" s="68">
        <v>-261</v>
      </c>
      <c r="D63" s="68">
        <v>-209</v>
      </c>
      <c r="E63" s="68">
        <v>-250</v>
      </c>
      <c r="F63" s="68">
        <v>-209</v>
      </c>
      <c r="G63" s="68">
        <f t="shared" si="1"/>
        <v>41</v>
      </c>
      <c r="H63" s="26">
        <f t="shared" si="0"/>
        <v>83.6</v>
      </c>
      <c r="I63" s="27"/>
    </row>
    <row r="64" spans="1:9" s="3" customFormat="1" ht="20.100000000000001" customHeight="1">
      <c r="A64" s="30" t="s">
        <v>3</v>
      </c>
      <c r="B64" s="31">
        <v>1100</v>
      </c>
      <c r="C64" s="69">
        <f>SUM(C21,C22,C45,C53,C57)</f>
        <v>63</v>
      </c>
      <c r="D64" s="69">
        <f>SUM(D21,D22,D45,D53,D57)</f>
        <v>355</v>
      </c>
      <c r="E64" s="69">
        <f>SUM(E21,E22,E45,E53,E57)</f>
        <v>5</v>
      </c>
      <c r="F64" s="69">
        <f>SUM(F21,F22,F45,F53,F57)</f>
        <v>355</v>
      </c>
      <c r="G64" s="69">
        <f t="shared" ref="G64:G82" si="2">F64-E64</f>
        <v>350</v>
      </c>
      <c r="H64" s="33">
        <f t="shared" si="0"/>
        <v>7100</v>
      </c>
      <c r="I64" s="34"/>
    </row>
    <row r="65" spans="1:9" ht="34.5" customHeight="1">
      <c r="A65" s="62" t="s">
        <v>164</v>
      </c>
      <c r="B65" s="24">
        <v>1110</v>
      </c>
      <c r="C65" s="68">
        <v>184</v>
      </c>
      <c r="D65" s="68">
        <v>76</v>
      </c>
      <c r="E65" s="68">
        <v>23</v>
      </c>
      <c r="F65" s="68">
        <v>76</v>
      </c>
      <c r="G65" s="68">
        <f t="shared" si="2"/>
        <v>53</v>
      </c>
      <c r="H65" s="26">
        <f t="shared" si="0"/>
        <v>330.43478260869563</v>
      </c>
      <c r="I65" s="27"/>
    </row>
    <row r="66" spans="1:9" ht="20.100000000000001" customHeight="1">
      <c r="A66" s="23" t="s">
        <v>59</v>
      </c>
      <c r="B66" s="24">
        <v>1120</v>
      </c>
      <c r="C66" s="68" t="s">
        <v>101</v>
      </c>
      <c r="D66" s="68" t="s">
        <v>101</v>
      </c>
      <c r="E66" s="68" t="s">
        <v>101</v>
      </c>
      <c r="F66" s="68" t="s">
        <v>101</v>
      </c>
      <c r="G66" s="70" t="e">
        <f>F66-E66</f>
        <v>#VALUE!</v>
      </c>
      <c r="H66" s="71" t="e">
        <f t="shared" si="0"/>
        <v>#VALUE!</v>
      </c>
      <c r="I66" s="27"/>
    </row>
    <row r="67" spans="1:9" s="63" customFormat="1" ht="20.100000000000001" customHeight="1">
      <c r="A67" s="64" t="s">
        <v>165</v>
      </c>
      <c r="B67" s="31">
        <v>1130</v>
      </c>
      <c r="C67" s="69">
        <v>2</v>
      </c>
      <c r="D67" s="69">
        <v>5</v>
      </c>
      <c r="E67" s="69"/>
      <c r="F67" s="69">
        <v>5</v>
      </c>
      <c r="G67" s="69">
        <f t="shared" si="2"/>
        <v>5</v>
      </c>
      <c r="H67" s="72" t="e">
        <f t="shared" si="0"/>
        <v>#DIV/0!</v>
      </c>
      <c r="I67" s="34"/>
    </row>
    <row r="68" spans="1:9" s="63" customFormat="1" ht="20.100000000000001" customHeight="1">
      <c r="A68" s="78" t="s">
        <v>177</v>
      </c>
      <c r="B68" s="31">
        <v>1140</v>
      </c>
      <c r="C68" s="69" t="s">
        <v>101</v>
      </c>
      <c r="D68" s="69">
        <v>-8</v>
      </c>
      <c r="E68" s="69">
        <v>-8</v>
      </c>
      <c r="F68" s="69">
        <v>-8</v>
      </c>
      <c r="G68" s="73">
        <f t="shared" si="2"/>
        <v>0</v>
      </c>
      <c r="H68" s="72">
        <f t="shared" si="0"/>
        <v>100</v>
      </c>
      <c r="I68" s="34"/>
    </row>
    <row r="69" spans="1:9" s="63" customFormat="1" ht="20.100000000000001" customHeight="1">
      <c r="A69" s="60" t="s">
        <v>109</v>
      </c>
      <c r="B69" s="31">
        <v>1150</v>
      </c>
      <c r="C69" s="69">
        <f>SUM(C70:C71)</f>
        <v>28</v>
      </c>
      <c r="D69" s="69">
        <f>SUM(D70:D71)</f>
        <v>27</v>
      </c>
      <c r="E69" s="69">
        <f>SUM(E70:E71)</f>
        <v>0</v>
      </c>
      <c r="F69" s="69">
        <f>SUM(F70:F71)</f>
        <v>27</v>
      </c>
      <c r="G69" s="69">
        <f t="shared" si="2"/>
        <v>27</v>
      </c>
      <c r="H69" s="72" t="e">
        <f t="shared" si="0"/>
        <v>#DIV/0!</v>
      </c>
      <c r="I69" s="34"/>
    </row>
    <row r="70" spans="1:9" ht="20.100000000000001" customHeight="1">
      <c r="A70" s="23" t="s">
        <v>77</v>
      </c>
      <c r="B70" s="24">
        <v>1151</v>
      </c>
      <c r="C70" s="68"/>
      <c r="D70" s="68"/>
      <c r="E70" s="68"/>
      <c r="F70" s="68"/>
      <c r="G70" s="68">
        <f t="shared" si="2"/>
        <v>0</v>
      </c>
      <c r="H70" s="71" t="e">
        <f t="shared" si="0"/>
        <v>#DIV/0!</v>
      </c>
      <c r="I70" s="27"/>
    </row>
    <row r="71" spans="1:9" ht="38.25" customHeight="1">
      <c r="A71" s="62" t="s">
        <v>166</v>
      </c>
      <c r="B71" s="24">
        <v>1152</v>
      </c>
      <c r="C71" s="68">
        <v>28</v>
      </c>
      <c r="D71" s="68">
        <v>27</v>
      </c>
      <c r="E71" s="68"/>
      <c r="F71" s="68">
        <v>27</v>
      </c>
      <c r="G71" s="68"/>
      <c r="H71" s="71" t="e">
        <f t="shared" si="0"/>
        <v>#DIV/0!</v>
      </c>
      <c r="I71" s="27"/>
    </row>
    <row r="72" spans="1:9" s="63" customFormat="1" ht="20.100000000000001" customHeight="1">
      <c r="A72" s="60" t="s">
        <v>110</v>
      </c>
      <c r="B72" s="31">
        <v>1160</v>
      </c>
      <c r="C72" s="69">
        <f>SUM(C73:C74)</f>
        <v>0</v>
      </c>
      <c r="D72" s="69">
        <f>SUM(D73:D74)</f>
        <v>0</v>
      </c>
      <c r="E72" s="69">
        <f>SUM(E73:E74)</f>
        <v>0</v>
      </c>
      <c r="F72" s="69">
        <f>SUM(F73:F74)</f>
        <v>0</v>
      </c>
      <c r="G72" s="69">
        <f t="shared" si="2"/>
        <v>0</v>
      </c>
      <c r="H72" s="72" t="e">
        <f t="shared" si="0"/>
        <v>#DIV/0!</v>
      </c>
      <c r="I72" s="34"/>
    </row>
    <row r="73" spans="1:9" ht="20.100000000000001" customHeight="1">
      <c r="A73" s="23" t="s">
        <v>77</v>
      </c>
      <c r="B73" s="24">
        <v>1161</v>
      </c>
      <c r="C73" s="68" t="s">
        <v>101</v>
      </c>
      <c r="D73" s="68" t="s">
        <v>101</v>
      </c>
      <c r="E73" s="68" t="s">
        <v>101</v>
      </c>
      <c r="F73" s="68" t="s">
        <v>101</v>
      </c>
      <c r="G73" s="68"/>
      <c r="H73" s="71" t="e">
        <f t="shared" si="0"/>
        <v>#VALUE!</v>
      </c>
      <c r="I73" s="27"/>
    </row>
    <row r="74" spans="1:9" ht="20.100000000000001" customHeight="1">
      <c r="A74" s="23" t="s">
        <v>63</v>
      </c>
      <c r="B74" s="24">
        <v>1162</v>
      </c>
      <c r="C74" s="68" t="s">
        <v>101</v>
      </c>
      <c r="D74" s="68" t="s">
        <v>101</v>
      </c>
      <c r="E74" s="68" t="s">
        <v>101</v>
      </c>
      <c r="F74" s="68" t="s">
        <v>101</v>
      </c>
      <c r="G74" s="70" t="e">
        <f t="shared" si="2"/>
        <v>#VALUE!</v>
      </c>
      <c r="H74" s="71" t="e">
        <f t="shared" si="0"/>
        <v>#VALUE!</v>
      </c>
      <c r="I74" s="27"/>
    </row>
    <row r="75" spans="1:9" s="3" customFormat="1" ht="20.100000000000001" customHeight="1">
      <c r="A75" s="30" t="s">
        <v>52</v>
      </c>
      <c r="B75" s="31">
        <v>1170</v>
      </c>
      <c r="C75" s="69">
        <f>SUM(C64,C65,C66,C67,C68,C69,C72)</f>
        <v>277</v>
      </c>
      <c r="D75" s="69">
        <f>SUM(D64,D65,D66,D67,D68,D69,D72)</f>
        <v>455</v>
      </c>
      <c r="E75" s="69">
        <f>SUM(E64,E65,E66,E67,E68,E69,E72)</f>
        <v>20</v>
      </c>
      <c r="F75" s="69">
        <f>SUM(F64,F65,F66,F67,F68,F69,F72)</f>
        <v>455</v>
      </c>
      <c r="G75" s="69">
        <f t="shared" si="2"/>
        <v>435</v>
      </c>
      <c r="H75" s="33">
        <f t="shared" si="0"/>
        <v>2275</v>
      </c>
      <c r="I75" s="34"/>
    </row>
    <row r="76" spans="1:9" ht="20.100000000000001" customHeight="1">
      <c r="A76" s="23" t="s">
        <v>102</v>
      </c>
      <c r="B76" s="28">
        <v>1180</v>
      </c>
      <c r="C76" s="68">
        <v>-5</v>
      </c>
      <c r="D76" s="68">
        <v>-87</v>
      </c>
      <c r="E76" s="68">
        <v>-3</v>
      </c>
      <c r="F76" s="68">
        <v>-87</v>
      </c>
      <c r="G76" s="68">
        <f t="shared" si="2"/>
        <v>-84</v>
      </c>
      <c r="H76" s="26">
        <f t="shared" ref="H76:H102" si="3">(F76/E76)*100</f>
        <v>2900</v>
      </c>
      <c r="I76" s="27"/>
    </row>
    <row r="77" spans="1:9" ht="20.100000000000001" customHeight="1">
      <c r="A77" s="23" t="s">
        <v>103</v>
      </c>
      <c r="B77" s="28">
        <v>1181</v>
      </c>
      <c r="C77" s="68"/>
      <c r="D77" s="68"/>
      <c r="E77" s="68"/>
      <c r="F77" s="68"/>
      <c r="G77" s="68"/>
      <c r="H77" s="71" t="e">
        <f t="shared" si="3"/>
        <v>#DIV/0!</v>
      </c>
      <c r="I77" s="27"/>
    </row>
    <row r="78" spans="1:9" ht="20.100000000000001" customHeight="1">
      <c r="A78" s="23" t="s">
        <v>104</v>
      </c>
      <c r="B78" s="24">
        <v>1190</v>
      </c>
      <c r="C78" s="68"/>
      <c r="D78" s="68"/>
      <c r="E78" s="68"/>
      <c r="F78" s="68"/>
      <c r="G78" s="68"/>
      <c r="H78" s="71" t="e">
        <f t="shared" si="3"/>
        <v>#DIV/0!</v>
      </c>
      <c r="I78" s="27"/>
    </row>
    <row r="79" spans="1:9" ht="20.100000000000001" customHeight="1">
      <c r="A79" s="23" t="s">
        <v>105</v>
      </c>
      <c r="B79" s="35">
        <v>1191</v>
      </c>
      <c r="C79" s="68" t="s">
        <v>101</v>
      </c>
      <c r="D79" s="68" t="s">
        <v>101</v>
      </c>
      <c r="E79" s="68" t="s">
        <v>101</v>
      </c>
      <c r="F79" s="68" t="s">
        <v>101</v>
      </c>
      <c r="G79" s="70" t="e">
        <f t="shared" si="2"/>
        <v>#VALUE!</v>
      </c>
      <c r="H79" s="71" t="e">
        <f t="shared" si="3"/>
        <v>#VALUE!</v>
      </c>
      <c r="I79" s="27"/>
    </row>
    <row r="80" spans="1:9" s="3" customFormat="1" ht="20.100000000000001" customHeight="1">
      <c r="A80" s="30" t="s">
        <v>112</v>
      </c>
      <c r="B80" s="31">
        <v>1200</v>
      </c>
      <c r="C80" s="69">
        <f>SUM(C75,C76,C77,C78,C79)</f>
        <v>272</v>
      </c>
      <c r="D80" s="69">
        <f>SUM(D75,D76,D77,D78,D79)</f>
        <v>368</v>
      </c>
      <c r="E80" s="69">
        <f>SUM(E75,E76,E77,E78,E79)</f>
        <v>17</v>
      </c>
      <c r="F80" s="69">
        <f>SUM(F75,F76,F77,F78,F79)</f>
        <v>368</v>
      </c>
      <c r="G80" s="69">
        <f t="shared" si="2"/>
        <v>351</v>
      </c>
      <c r="H80" s="33">
        <f t="shared" si="3"/>
        <v>2164.7058823529414</v>
      </c>
      <c r="I80" s="34"/>
    </row>
    <row r="81" spans="1:9" ht="20.100000000000001" customHeight="1">
      <c r="A81" s="23" t="s">
        <v>12</v>
      </c>
      <c r="B81" s="35">
        <v>1201</v>
      </c>
      <c r="C81" s="68">
        <v>272</v>
      </c>
      <c r="D81" s="68">
        <v>368</v>
      </c>
      <c r="E81" s="68">
        <v>17</v>
      </c>
      <c r="F81" s="68">
        <v>368</v>
      </c>
      <c r="G81" s="68">
        <f t="shared" si="2"/>
        <v>351</v>
      </c>
      <c r="H81" s="26">
        <f t="shared" si="3"/>
        <v>2164.7058823529414</v>
      </c>
      <c r="I81" s="29"/>
    </row>
    <row r="82" spans="1:9" ht="20.100000000000001" customHeight="1">
      <c r="A82" s="23" t="s">
        <v>13</v>
      </c>
      <c r="B82" s="35">
        <v>1202</v>
      </c>
      <c r="C82" s="68" t="s">
        <v>101</v>
      </c>
      <c r="D82" s="68" t="s">
        <v>101</v>
      </c>
      <c r="E82" s="68" t="s">
        <v>101</v>
      </c>
      <c r="F82" s="68" t="s">
        <v>101</v>
      </c>
      <c r="G82" s="70" t="e">
        <f t="shared" si="2"/>
        <v>#VALUE!</v>
      </c>
      <c r="H82" s="71" t="e">
        <f t="shared" si="3"/>
        <v>#VALUE!</v>
      </c>
      <c r="I82" s="29"/>
    </row>
    <row r="83" spans="1:9" ht="20.100000000000001" customHeight="1">
      <c r="A83" s="30" t="s">
        <v>8</v>
      </c>
      <c r="B83" s="24">
        <v>1210</v>
      </c>
      <c r="C83" s="69">
        <f>SUM(C11,C53,C65,C67,C69,C77,C78)</f>
        <v>7184</v>
      </c>
      <c r="D83" s="69">
        <f>SUM(D11,D53,D65,D67,D69,D77,D78)</f>
        <v>9492</v>
      </c>
      <c r="E83" s="69">
        <f>SUM(E11,E53,E65,E67,E69,E77,E78)</f>
        <v>9683</v>
      </c>
      <c r="F83" s="69">
        <f>SUM(F11,F53,F65,F67,F69,F77,F78)</f>
        <v>9492</v>
      </c>
      <c r="G83" s="69">
        <f>F83-E83</f>
        <v>-191</v>
      </c>
      <c r="H83" s="33">
        <f t="shared" si="3"/>
        <v>98.027470825157494</v>
      </c>
      <c r="I83" s="27"/>
    </row>
    <row r="84" spans="1:9" ht="20.100000000000001" customHeight="1">
      <c r="A84" s="30" t="s">
        <v>62</v>
      </c>
      <c r="B84" s="24">
        <v>1220</v>
      </c>
      <c r="C84" s="69">
        <f>SUM(C12,C22,C45,C57,C66,C68,C72,C76,C79)</f>
        <v>-6912</v>
      </c>
      <c r="D84" s="69">
        <f>SUM(D12,D22,D45,D57,D66,D68,D72,D76,D79)</f>
        <v>-9124</v>
      </c>
      <c r="E84" s="69">
        <f>SUM(E12,E22,E45,E57,E66,E68,E72,E76,E79)</f>
        <v>-9666</v>
      </c>
      <c r="F84" s="69">
        <f>SUM(F12,F22,F45,F57,F66,F68,F72,F76,F79)</f>
        <v>-9124</v>
      </c>
      <c r="G84" s="69">
        <f>F84-E84</f>
        <v>542</v>
      </c>
      <c r="H84" s="33">
        <f t="shared" si="3"/>
        <v>94.392716739085458</v>
      </c>
      <c r="I84" s="27"/>
    </row>
    <row r="85" spans="1:9" ht="20.100000000000001" customHeight="1">
      <c r="A85" s="23" t="s">
        <v>88</v>
      </c>
      <c r="B85" s="24">
        <v>1230</v>
      </c>
      <c r="C85" s="25"/>
      <c r="D85" s="25"/>
      <c r="E85" s="25"/>
      <c r="F85" s="25"/>
      <c r="G85" s="25">
        <f>F85-E85</f>
        <v>0</v>
      </c>
      <c r="H85" s="71" t="e">
        <f t="shared" si="3"/>
        <v>#DIV/0!</v>
      </c>
      <c r="I85" s="27"/>
    </row>
    <row r="86" spans="1:9" ht="24.95" customHeight="1">
      <c r="A86" s="91" t="s">
        <v>69</v>
      </c>
      <c r="B86" s="91"/>
      <c r="C86" s="91"/>
      <c r="D86" s="91"/>
      <c r="E86" s="91"/>
      <c r="F86" s="91"/>
      <c r="G86" s="91"/>
      <c r="H86" s="91"/>
      <c r="I86" s="91"/>
    </row>
    <row r="87" spans="1:9" ht="20.100000000000001" customHeight="1">
      <c r="A87" s="23" t="s">
        <v>94</v>
      </c>
      <c r="B87" s="24">
        <v>1300</v>
      </c>
      <c r="C87" s="25">
        <f>C64</f>
        <v>63</v>
      </c>
      <c r="D87" s="25">
        <f>D64</f>
        <v>355</v>
      </c>
      <c r="E87" s="25">
        <f>E64</f>
        <v>5</v>
      </c>
      <c r="F87" s="25">
        <f>F64</f>
        <v>355</v>
      </c>
      <c r="G87" s="25">
        <f t="shared" ref="G87:G93" si="4">F87-E87</f>
        <v>350</v>
      </c>
      <c r="H87" s="26">
        <f t="shared" si="3"/>
        <v>7100</v>
      </c>
      <c r="I87" s="27"/>
    </row>
    <row r="88" spans="1:9" ht="20.100000000000001" customHeight="1">
      <c r="A88" s="23" t="s">
        <v>115</v>
      </c>
      <c r="B88" s="24">
        <v>1301</v>
      </c>
      <c r="C88" s="25">
        <f>C100</f>
        <v>363</v>
      </c>
      <c r="D88" s="25">
        <f>D100</f>
        <v>478</v>
      </c>
      <c r="E88" s="25">
        <f>E100</f>
        <v>377</v>
      </c>
      <c r="F88" s="25">
        <f>F100</f>
        <v>478</v>
      </c>
      <c r="G88" s="25">
        <f t="shared" si="4"/>
        <v>101</v>
      </c>
      <c r="H88" s="26">
        <f t="shared" si="3"/>
        <v>126.79045092838197</v>
      </c>
      <c r="I88" s="27"/>
    </row>
    <row r="89" spans="1:9" ht="20.100000000000001" customHeight="1">
      <c r="A89" s="23" t="s">
        <v>116</v>
      </c>
      <c r="B89" s="24">
        <v>1302</v>
      </c>
      <c r="C89" s="25">
        <f>C54</f>
        <v>0</v>
      </c>
      <c r="D89" s="25">
        <f>D54</f>
        <v>0</v>
      </c>
      <c r="E89" s="25">
        <f>E54</f>
        <v>0</v>
      </c>
      <c r="F89" s="25">
        <f>F54</f>
        <v>0</v>
      </c>
      <c r="G89" s="25">
        <f t="shared" si="4"/>
        <v>0</v>
      </c>
      <c r="H89" s="71" t="e">
        <f t="shared" si="3"/>
        <v>#DIV/0!</v>
      </c>
      <c r="I89" s="27"/>
    </row>
    <row r="90" spans="1:9" ht="20.100000000000001" customHeight="1">
      <c r="A90" s="23" t="s">
        <v>117</v>
      </c>
      <c r="B90" s="24">
        <v>1303</v>
      </c>
      <c r="C90" s="25">
        <f>C58</f>
        <v>0</v>
      </c>
      <c r="D90" s="25">
        <f>D58</f>
        <v>0</v>
      </c>
      <c r="E90" s="25">
        <f>E58</f>
        <v>0</v>
      </c>
      <c r="F90" s="25">
        <f>F58</f>
        <v>0</v>
      </c>
      <c r="G90" s="25">
        <f t="shared" si="4"/>
        <v>0</v>
      </c>
      <c r="H90" s="71" t="e">
        <f t="shared" si="3"/>
        <v>#DIV/0!</v>
      </c>
      <c r="I90" s="27"/>
    </row>
    <row r="91" spans="1:9" ht="20.100000000000001" customHeight="1">
      <c r="A91" s="23" t="s">
        <v>118</v>
      </c>
      <c r="B91" s="24">
        <v>1304</v>
      </c>
      <c r="C91" s="25">
        <f>C55</f>
        <v>0</v>
      </c>
      <c r="D91" s="25">
        <f>D55</f>
        <v>0</v>
      </c>
      <c r="E91" s="25">
        <f>E55</f>
        <v>0</v>
      </c>
      <c r="F91" s="25">
        <f>F55</f>
        <v>0</v>
      </c>
      <c r="G91" s="25"/>
      <c r="H91" s="71" t="e">
        <f t="shared" si="3"/>
        <v>#DIV/0!</v>
      </c>
      <c r="I91" s="27"/>
    </row>
    <row r="92" spans="1:9" ht="20.100000000000001" customHeight="1">
      <c r="A92" s="23" t="s">
        <v>119</v>
      </c>
      <c r="B92" s="24">
        <v>1305</v>
      </c>
      <c r="C92" s="25">
        <f>C59</f>
        <v>-14</v>
      </c>
      <c r="D92" s="25">
        <f>D59</f>
        <v>-10</v>
      </c>
      <c r="E92" s="25">
        <f>E59</f>
        <v>-8</v>
      </c>
      <c r="F92" s="25">
        <f>F59</f>
        <v>-10</v>
      </c>
      <c r="G92" s="25">
        <f t="shared" si="4"/>
        <v>-2</v>
      </c>
      <c r="H92" s="26">
        <f t="shared" si="3"/>
        <v>125</v>
      </c>
      <c r="I92" s="27"/>
    </row>
    <row r="93" spans="1:9" s="3" customFormat="1" ht="20.100000000000001" customHeight="1">
      <c r="A93" s="30" t="s">
        <v>66</v>
      </c>
      <c r="B93" s="31">
        <v>1310</v>
      </c>
      <c r="C93" s="32">
        <f>C87+C88-C89-C90-C91-C92</f>
        <v>440</v>
      </c>
      <c r="D93" s="32">
        <f>D87+D88-D89-D90-D91-D92</f>
        <v>843</v>
      </c>
      <c r="E93" s="32">
        <f>E87+E88-E89-E90-E91-E92</f>
        <v>390</v>
      </c>
      <c r="F93" s="32">
        <f>F87+F88-F89-F90-F91-F92</f>
        <v>843</v>
      </c>
      <c r="G93" s="32">
        <f t="shared" si="4"/>
        <v>453</v>
      </c>
      <c r="H93" s="33">
        <f t="shared" si="3"/>
        <v>216.15384615384613</v>
      </c>
      <c r="I93" s="34"/>
    </row>
    <row r="94" spans="1:9" s="3" customFormat="1" ht="20.100000000000001" customHeight="1">
      <c r="A94" s="85" t="s">
        <v>81</v>
      </c>
      <c r="B94" s="86"/>
      <c r="C94" s="86"/>
      <c r="D94" s="86"/>
      <c r="E94" s="86"/>
      <c r="F94" s="86"/>
      <c r="G94" s="86"/>
      <c r="H94" s="86"/>
      <c r="I94" s="87"/>
    </row>
    <row r="95" spans="1:9" s="3" customFormat="1" ht="20.100000000000001" customHeight="1">
      <c r="A95" s="23" t="s">
        <v>95</v>
      </c>
      <c r="B95" s="24">
        <v>1400</v>
      </c>
      <c r="C95" s="25">
        <v>1026</v>
      </c>
      <c r="D95" s="25">
        <v>1564</v>
      </c>
      <c r="E95" s="25">
        <v>1067</v>
      </c>
      <c r="F95" s="25">
        <v>1564</v>
      </c>
      <c r="G95" s="25">
        <f t="shared" ref="G95:G102" si="5">F95-E95</f>
        <v>497</v>
      </c>
      <c r="H95" s="26">
        <f t="shared" si="3"/>
        <v>146.57919400187441</v>
      </c>
      <c r="I95" s="27"/>
    </row>
    <row r="96" spans="1:9" s="3" customFormat="1" ht="20.100000000000001" customHeight="1">
      <c r="A96" s="23" t="s">
        <v>96</v>
      </c>
      <c r="B96" s="36">
        <v>1401</v>
      </c>
      <c r="C96" s="25"/>
      <c r="D96" s="25"/>
      <c r="E96" s="25"/>
      <c r="F96" s="25"/>
      <c r="G96" s="25">
        <f t="shared" si="5"/>
        <v>0</v>
      </c>
      <c r="H96" s="71" t="e">
        <f t="shared" si="3"/>
        <v>#DIV/0!</v>
      </c>
      <c r="I96" s="29"/>
    </row>
    <row r="97" spans="1:9" s="3" customFormat="1" ht="20.100000000000001" customHeight="1">
      <c r="A97" s="23" t="s">
        <v>15</v>
      </c>
      <c r="B97" s="36">
        <v>1402</v>
      </c>
      <c r="C97" s="25">
        <v>424</v>
      </c>
      <c r="D97" s="25">
        <v>459</v>
      </c>
      <c r="E97" s="25">
        <v>420</v>
      </c>
      <c r="F97" s="25">
        <v>459</v>
      </c>
      <c r="G97" s="25">
        <f t="shared" si="5"/>
        <v>39</v>
      </c>
      <c r="H97" s="26">
        <f t="shared" si="3"/>
        <v>109.28571428571428</v>
      </c>
      <c r="I97" s="29"/>
    </row>
    <row r="98" spans="1:9" s="3" customFormat="1" ht="20.100000000000001" customHeight="1">
      <c r="A98" s="23" t="s">
        <v>4</v>
      </c>
      <c r="B98" s="37">
        <v>1410</v>
      </c>
      <c r="C98" s="25">
        <v>3939</v>
      </c>
      <c r="D98" s="77">
        <v>5243</v>
      </c>
      <c r="E98" s="25">
        <v>6170</v>
      </c>
      <c r="F98" s="25">
        <v>5243</v>
      </c>
      <c r="G98" s="25">
        <f t="shared" si="5"/>
        <v>-927</v>
      </c>
      <c r="H98" s="26">
        <f t="shared" si="3"/>
        <v>84.975688816855751</v>
      </c>
      <c r="I98" s="27"/>
    </row>
    <row r="99" spans="1:9" s="3" customFormat="1" ht="20.100000000000001" customHeight="1">
      <c r="A99" s="23" t="s">
        <v>5</v>
      </c>
      <c r="B99" s="37">
        <v>1420</v>
      </c>
      <c r="C99" s="25">
        <v>713</v>
      </c>
      <c r="D99" s="77">
        <v>1098</v>
      </c>
      <c r="E99" s="25">
        <v>1229</v>
      </c>
      <c r="F99" s="25">
        <v>1098</v>
      </c>
      <c r="G99" s="25">
        <f t="shared" si="5"/>
        <v>-131</v>
      </c>
      <c r="H99" s="26">
        <f t="shared" si="3"/>
        <v>89.34092758340114</v>
      </c>
      <c r="I99" s="27"/>
    </row>
    <row r="100" spans="1:9" s="3" customFormat="1" ht="20.100000000000001" customHeight="1">
      <c r="A100" s="23" t="s">
        <v>6</v>
      </c>
      <c r="B100" s="37">
        <v>1430</v>
      </c>
      <c r="C100" s="25">
        <v>363</v>
      </c>
      <c r="D100" s="77">
        <v>478</v>
      </c>
      <c r="E100" s="25">
        <v>377</v>
      </c>
      <c r="F100" s="25">
        <v>478</v>
      </c>
      <c r="G100" s="25">
        <f t="shared" si="5"/>
        <v>101</v>
      </c>
      <c r="H100" s="26">
        <f t="shared" si="3"/>
        <v>126.79045092838197</v>
      </c>
      <c r="I100" s="27"/>
    </row>
    <row r="101" spans="1:9" s="3" customFormat="1" ht="20.100000000000001" customHeight="1">
      <c r="A101" s="23" t="s">
        <v>16</v>
      </c>
      <c r="B101" s="37">
        <v>1440</v>
      </c>
      <c r="C101" s="25">
        <v>866</v>
      </c>
      <c r="D101" s="25">
        <v>646</v>
      </c>
      <c r="E101" s="25">
        <v>812</v>
      </c>
      <c r="F101" s="25">
        <v>646</v>
      </c>
      <c r="G101" s="25">
        <f t="shared" si="5"/>
        <v>-166</v>
      </c>
      <c r="H101" s="26">
        <f t="shared" si="3"/>
        <v>79.556650246305409</v>
      </c>
      <c r="I101" s="27"/>
    </row>
    <row r="102" spans="1:9" s="3" customFormat="1">
      <c r="A102" s="30" t="s">
        <v>34</v>
      </c>
      <c r="B102" s="38">
        <v>1450</v>
      </c>
      <c r="C102" s="32">
        <f>SUM(C95,C98:C101)</f>
        <v>6907</v>
      </c>
      <c r="D102" s="32">
        <f>SUM(D95,D98:D101)</f>
        <v>9029</v>
      </c>
      <c r="E102" s="32">
        <f>SUM(E95,E98:E101)</f>
        <v>9655</v>
      </c>
      <c r="F102" s="32">
        <f>SUM(F95,F98:F101)</f>
        <v>9029</v>
      </c>
      <c r="G102" s="32">
        <f t="shared" si="5"/>
        <v>-626</v>
      </c>
      <c r="H102" s="33">
        <f t="shared" si="3"/>
        <v>93.516312791299853</v>
      </c>
      <c r="I102" s="34"/>
    </row>
    <row r="103" spans="1:9" s="3" customFormat="1">
      <c r="A103" s="39"/>
      <c r="B103" s="40"/>
      <c r="C103" s="40"/>
      <c r="D103" s="40"/>
      <c r="E103" s="40"/>
      <c r="F103" s="40"/>
      <c r="G103" s="40"/>
      <c r="H103" s="40"/>
      <c r="I103" s="40"/>
    </row>
    <row r="104" spans="1:9" s="3" customFormat="1">
      <c r="A104" s="39"/>
      <c r="B104" s="40"/>
      <c r="C104" s="40"/>
      <c r="D104" s="40"/>
      <c r="E104" s="40"/>
      <c r="F104" s="40"/>
      <c r="G104" s="40"/>
      <c r="H104" s="40"/>
      <c r="I104" s="40"/>
    </row>
    <row r="105" spans="1:9">
      <c r="A105" s="41"/>
      <c r="B105" s="42"/>
      <c r="C105" s="42"/>
      <c r="D105" s="42"/>
      <c r="E105" s="42"/>
      <c r="F105" s="42"/>
      <c r="G105" s="42"/>
      <c r="H105" s="42"/>
      <c r="I105" s="42"/>
    </row>
    <row r="106" spans="1:9" ht="27.75" customHeight="1">
      <c r="A106" s="67" t="s">
        <v>162</v>
      </c>
      <c r="B106" s="43"/>
      <c r="C106" s="83" t="s">
        <v>56</v>
      </c>
      <c r="D106" s="83"/>
      <c r="E106" s="44"/>
      <c r="F106" s="84" t="s">
        <v>163</v>
      </c>
      <c r="G106" s="84"/>
      <c r="H106" s="84"/>
      <c r="I106" s="45"/>
    </row>
    <row r="107" spans="1:9" s="1" customFormat="1">
      <c r="A107" s="61" t="s">
        <v>157</v>
      </c>
      <c r="B107" s="45"/>
      <c r="C107" s="81" t="s">
        <v>98</v>
      </c>
      <c r="D107" s="81"/>
      <c r="E107" s="45"/>
      <c r="F107" s="82" t="s">
        <v>54</v>
      </c>
      <c r="G107" s="82"/>
      <c r="H107" s="82"/>
      <c r="I107" s="46"/>
    </row>
    <row r="108" spans="1:9">
      <c r="A108" s="41"/>
      <c r="B108" s="42"/>
      <c r="C108" s="42"/>
      <c r="D108" s="42"/>
      <c r="E108" s="42"/>
      <c r="F108" s="42"/>
      <c r="G108" s="42"/>
      <c r="H108" s="42"/>
      <c r="I108" s="42"/>
    </row>
    <row r="109" spans="1:9">
      <c r="A109" s="41"/>
      <c r="B109" s="42"/>
      <c r="C109" s="42"/>
      <c r="D109" s="42"/>
      <c r="E109" s="42"/>
      <c r="F109" s="42"/>
      <c r="G109" s="42"/>
      <c r="H109" s="42"/>
      <c r="I109" s="42"/>
    </row>
    <row r="110" spans="1:9">
      <c r="A110" s="41"/>
      <c r="B110" s="42"/>
      <c r="C110" s="42"/>
      <c r="D110" s="42"/>
      <c r="E110" s="42"/>
      <c r="F110" s="42"/>
      <c r="G110" s="42"/>
      <c r="H110" s="42"/>
      <c r="I110" s="42"/>
    </row>
    <row r="111" spans="1:9">
      <c r="A111" s="41"/>
      <c r="B111" s="42"/>
      <c r="C111" s="42"/>
      <c r="D111" s="42"/>
      <c r="E111" s="42"/>
      <c r="F111" s="42"/>
      <c r="G111" s="42"/>
      <c r="H111" s="42"/>
      <c r="I111" s="42"/>
    </row>
    <row r="112" spans="1:9">
      <c r="A112" s="41"/>
      <c r="B112" s="42"/>
      <c r="C112" s="42"/>
      <c r="D112" s="42"/>
      <c r="E112" s="42"/>
      <c r="F112" s="42"/>
      <c r="G112" s="42"/>
      <c r="H112" s="42"/>
      <c r="I112" s="42"/>
    </row>
    <row r="113" spans="1:9">
      <c r="A113" s="41"/>
      <c r="B113" s="42"/>
      <c r="C113" s="42"/>
      <c r="D113" s="42"/>
      <c r="E113" s="42"/>
      <c r="F113" s="42"/>
      <c r="G113" s="42"/>
      <c r="H113" s="42"/>
      <c r="I113" s="42"/>
    </row>
    <row r="114" spans="1:9">
      <c r="A114" s="41"/>
      <c r="B114" s="42"/>
      <c r="C114" s="42"/>
      <c r="D114" s="42"/>
      <c r="E114" s="42"/>
      <c r="F114" s="42"/>
      <c r="G114" s="42"/>
      <c r="H114" s="42"/>
      <c r="I114" s="42"/>
    </row>
    <row r="115" spans="1:9">
      <c r="A115" s="9"/>
    </row>
    <row r="116" spans="1:9">
      <c r="A116" s="9"/>
    </row>
    <row r="117" spans="1:9">
      <c r="A117" s="9"/>
    </row>
    <row r="118" spans="1:9">
      <c r="A118" s="9"/>
    </row>
    <row r="119" spans="1:9">
      <c r="A119" s="9"/>
    </row>
    <row r="120" spans="1:9">
      <c r="A120" s="9"/>
    </row>
    <row r="121" spans="1:9">
      <c r="A121" s="9"/>
    </row>
    <row r="122" spans="1:9">
      <c r="A122" s="9"/>
    </row>
    <row r="123" spans="1:9">
      <c r="A123" s="9"/>
    </row>
    <row r="124" spans="1:9">
      <c r="A124" s="9"/>
    </row>
    <row r="125" spans="1:9">
      <c r="A125" s="9"/>
    </row>
    <row r="126" spans="1:9">
      <c r="A126" s="9"/>
    </row>
    <row r="127" spans="1:9">
      <c r="A127" s="9"/>
    </row>
    <row r="128" spans="1:9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>
      <c r="A133" s="9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  <row r="261" spans="1:1">
      <c r="A261" s="15"/>
    </row>
    <row r="262" spans="1:1">
      <c r="A262" s="15"/>
    </row>
    <row r="263" spans="1:1">
      <c r="A263" s="15"/>
    </row>
    <row r="264" spans="1:1">
      <c r="A264" s="15"/>
    </row>
    <row r="265" spans="1:1">
      <c r="A265" s="15"/>
    </row>
    <row r="266" spans="1:1">
      <c r="A266" s="15"/>
    </row>
    <row r="267" spans="1:1">
      <c r="A267" s="15"/>
    </row>
    <row r="268" spans="1:1">
      <c r="A268" s="15"/>
    </row>
    <row r="269" spans="1:1">
      <c r="A269" s="15"/>
    </row>
    <row r="270" spans="1:1">
      <c r="A270" s="15"/>
    </row>
    <row r="271" spans="1:1">
      <c r="A271" s="15"/>
    </row>
    <row r="272" spans="1:1">
      <c r="A272" s="15"/>
    </row>
    <row r="273" spans="1:1">
      <c r="A273" s="15"/>
    </row>
    <row r="274" spans="1:1">
      <c r="A274" s="15"/>
    </row>
    <row r="275" spans="1:1">
      <c r="A275" s="15"/>
    </row>
    <row r="276" spans="1:1">
      <c r="A276" s="15"/>
    </row>
    <row r="277" spans="1:1">
      <c r="A277" s="15"/>
    </row>
    <row r="278" spans="1:1">
      <c r="A278" s="15"/>
    </row>
    <row r="279" spans="1:1">
      <c r="A279" s="15"/>
    </row>
    <row r="280" spans="1:1">
      <c r="A280" s="15"/>
    </row>
    <row r="281" spans="1:1">
      <c r="A281" s="15"/>
    </row>
    <row r="282" spans="1:1">
      <c r="A282" s="15"/>
    </row>
    <row r="283" spans="1:1">
      <c r="A283" s="15"/>
    </row>
    <row r="284" spans="1:1">
      <c r="A284" s="15"/>
    </row>
    <row r="285" spans="1:1">
      <c r="A285" s="15"/>
    </row>
    <row r="286" spans="1:1">
      <c r="A286" s="15"/>
    </row>
    <row r="287" spans="1:1">
      <c r="A287" s="15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  <row r="312" spans="1:1">
      <c r="A312" s="15"/>
    </row>
    <row r="313" spans="1:1">
      <c r="A313" s="15"/>
    </row>
    <row r="314" spans="1:1">
      <c r="A314" s="15"/>
    </row>
    <row r="315" spans="1:1">
      <c r="A315" s="15"/>
    </row>
    <row r="316" spans="1:1">
      <c r="A316" s="15"/>
    </row>
    <row r="317" spans="1:1">
      <c r="A317" s="15"/>
    </row>
    <row r="318" spans="1:1">
      <c r="A318" s="15"/>
    </row>
    <row r="319" spans="1:1">
      <c r="A319" s="15"/>
    </row>
    <row r="320" spans="1:1">
      <c r="A320" s="15"/>
    </row>
    <row r="321" spans="1:1">
      <c r="A321" s="15"/>
    </row>
    <row r="322" spans="1:1">
      <c r="A322" s="15"/>
    </row>
    <row r="323" spans="1:1">
      <c r="A323" s="15"/>
    </row>
    <row r="324" spans="1:1">
      <c r="A324" s="15"/>
    </row>
    <row r="325" spans="1:1">
      <c r="A325" s="15"/>
    </row>
    <row r="326" spans="1:1">
      <c r="A326" s="15"/>
    </row>
    <row r="327" spans="1:1">
      <c r="A327" s="15"/>
    </row>
    <row r="328" spans="1:1">
      <c r="A328" s="15"/>
    </row>
    <row r="329" spans="1:1">
      <c r="A329" s="15"/>
    </row>
    <row r="330" spans="1:1">
      <c r="A330" s="15"/>
    </row>
    <row r="331" spans="1:1">
      <c r="A331" s="15"/>
    </row>
    <row r="332" spans="1:1">
      <c r="A332" s="15"/>
    </row>
  </sheetData>
  <mergeCells count="15">
    <mergeCell ref="D2:E2"/>
    <mergeCell ref="B3:G3"/>
    <mergeCell ref="C5:F5"/>
    <mergeCell ref="C107:D107"/>
    <mergeCell ref="F107:H107"/>
    <mergeCell ref="C106:D106"/>
    <mergeCell ref="F106:H106"/>
    <mergeCell ref="A94:I94"/>
    <mergeCell ref="C7:D7"/>
    <mergeCell ref="E7:I7"/>
    <mergeCell ref="B7:B8"/>
    <mergeCell ref="A7:A8"/>
    <mergeCell ref="A10:I10"/>
    <mergeCell ref="A86:I86"/>
    <mergeCell ref="B4:G4"/>
  </mergeCells>
  <phoneticPr fontId="0" type="noConversion"/>
  <pageMargins left="0.39370078740157483" right="0.39370078740157483" top="0.78740157480314965" bottom="0.78740157480314965" header="0.19685039370078741" footer="0.11811023622047245"/>
  <pageSetup paperSize="9" scale="48" orientation="landscape" verticalDpi="300" r:id="rId1"/>
  <headerFooter alignWithMargins="0"/>
  <ignoredErrors>
    <ignoredError sqref="H93 H95:H102 G79:G82 G22:G49 G74:G76 G50:G52 G13:G21 G72 H58:H63 G64:G70 H12:H57 H64:H85 G58:G63 H88:H89 F93:G93 G90:G92 H90:H92 C93:E93" evalError="1"/>
    <ignoredError sqref="C102:F10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J195"/>
  <sheetViews>
    <sheetView view="pageBreakPreview" zoomScale="75" zoomScaleNormal="75" zoomScaleSheetLayoutView="75" workbookViewId="0">
      <pane xSplit="2" ySplit="5" topLeftCell="C27" activePane="bottomRight" state="frozen"/>
      <selection pane="topRight" activeCell="C1" sqref="C1"/>
      <selection pane="bottomLeft" activeCell="A5" sqref="A5"/>
      <selection pane="bottomRight" activeCell="C5" sqref="C5:D5"/>
    </sheetView>
  </sheetViews>
  <sheetFormatPr defaultRowHeight="18.75"/>
  <cols>
    <col min="1" max="1" width="86.85546875" style="11" customWidth="1"/>
    <col min="2" max="2" width="15.28515625" style="13" customWidth="1"/>
    <col min="3" max="7" width="18.7109375" style="13" customWidth="1"/>
    <col min="8" max="8" width="15" style="13" customWidth="1"/>
    <col min="9" max="9" width="10" style="11" customWidth="1"/>
    <col min="10" max="10" width="9.5703125" style="11" customWidth="1"/>
    <col min="11" max="16384" width="9.140625" style="11"/>
  </cols>
  <sheetData>
    <row r="1" spans="1:8">
      <c r="H1" s="21" t="s">
        <v>154</v>
      </c>
    </row>
    <row r="2" spans="1:8">
      <c r="A2" s="92" t="s">
        <v>68</v>
      </c>
      <c r="B2" s="92"/>
      <c r="C2" s="92"/>
      <c r="D2" s="92"/>
      <c r="E2" s="92"/>
      <c r="F2" s="92"/>
      <c r="G2" s="92"/>
      <c r="H2" s="92"/>
    </row>
    <row r="3" spans="1:8">
      <c r="A3" s="96" t="s">
        <v>142</v>
      </c>
      <c r="B3" s="96"/>
      <c r="C3" s="96"/>
      <c r="D3" s="96"/>
      <c r="E3" s="96"/>
      <c r="F3" s="96"/>
      <c r="G3" s="96"/>
      <c r="H3" s="96"/>
    </row>
    <row r="4" spans="1:8" ht="52.5" customHeight="1">
      <c r="A4" s="97" t="s">
        <v>97</v>
      </c>
      <c r="B4" s="98" t="s">
        <v>7</v>
      </c>
      <c r="C4" s="88" t="s">
        <v>141</v>
      </c>
      <c r="D4" s="88"/>
      <c r="E4" s="97" t="s">
        <v>171</v>
      </c>
      <c r="F4" s="97"/>
      <c r="G4" s="97"/>
      <c r="H4" s="97"/>
    </row>
    <row r="5" spans="1:8" ht="58.5" customHeight="1">
      <c r="A5" s="97"/>
      <c r="B5" s="98"/>
      <c r="C5" s="75" t="s">
        <v>159</v>
      </c>
      <c r="D5" s="75" t="s">
        <v>172</v>
      </c>
      <c r="E5" s="5" t="s">
        <v>89</v>
      </c>
      <c r="F5" s="5" t="s">
        <v>85</v>
      </c>
      <c r="G5" s="20" t="s">
        <v>92</v>
      </c>
      <c r="H5" s="20" t="s">
        <v>93</v>
      </c>
    </row>
    <row r="6" spans="1:8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</row>
    <row r="7" spans="1:8" ht="24.95" customHeight="1">
      <c r="A7" s="94" t="s">
        <v>67</v>
      </c>
      <c r="B7" s="94"/>
      <c r="C7" s="94"/>
      <c r="D7" s="94"/>
      <c r="E7" s="94"/>
      <c r="F7" s="94"/>
      <c r="G7" s="94"/>
      <c r="H7" s="94"/>
    </row>
    <row r="8" spans="1:8" ht="42.75" customHeight="1">
      <c r="A8" s="47" t="s">
        <v>35</v>
      </c>
      <c r="B8" s="35">
        <v>2000</v>
      </c>
      <c r="C8" s="25">
        <v>-1116</v>
      </c>
      <c r="D8" s="25">
        <v>-734.4</v>
      </c>
      <c r="E8" s="25">
        <v>-777</v>
      </c>
      <c r="F8" s="25">
        <v>-734.4</v>
      </c>
      <c r="G8" s="25" t="s">
        <v>18</v>
      </c>
      <c r="H8" s="26" t="s">
        <v>18</v>
      </c>
    </row>
    <row r="9" spans="1:8" ht="37.5">
      <c r="A9" s="47" t="s">
        <v>111</v>
      </c>
      <c r="B9" s="35">
        <v>2010</v>
      </c>
      <c r="C9" s="25">
        <f>SUM(C10:C10)</f>
        <v>-27</v>
      </c>
      <c r="D9" s="25">
        <f>SUM(D10:D10)</f>
        <v>-37.4</v>
      </c>
      <c r="E9" s="25">
        <f>SUM(E10:E10)</f>
        <v>-1</v>
      </c>
      <c r="F9" s="25">
        <f>SUM(F10:F10)</f>
        <v>-37.4</v>
      </c>
      <c r="G9" s="25">
        <f t="shared" ref="G9:G16" si="0">F9-E9</f>
        <v>-36.4</v>
      </c>
      <c r="H9" s="71">
        <f t="shared" ref="H9:H40" si="1">(F9/E9)*100</f>
        <v>3740</v>
      </c>
    </row>
    <row r="10" spans="1:8" ht="31.5" customHeight="1">
      <c r="A10" s="23" t="s">
        <v>149</v>
      </c>
      <c r="B10" s="35">
        <v>2011</v>
      </c>
      <c r="C10" s="25">
        <v>-27</v>
      </c>
      <c r="D10" s="25">
        <v>-37.4</v>
      </c>
      <c r="E10" s="25">
        <v>-1</v>
      </c>
      <c r="F10" s="25">
        <v>-37.4</v>
      </c>
      <c r="G10" s="25">
        <f t="shared" si="0"/>
        <v>-36.4</v>
      </c>
      <c r="H10" s="71">
        <f t="shared" si="1"/>
        <v>3740</v>
      </c>
    </row>
    <row r="11" spans="1:8" ht="20.100000000000001" customHeight="1">
      <c r="A11" s="23" t="s">
        <v>73</v>
      </c>
      <c r="B11" s="35">
        <v>2020</v>
      </c>
      <c r="C11" s="25"/>
      <c r="D11" s="25"/>
      <c r="E11" s="25"/>
      <c r="F11" s="25"/>
      <c r="G11" s="25">
        <f t="shared" si="0"/>
        <v>0</v>
      </c>
      <c r="H11" s="71" t="e">
        <f t="shared" si="1"/>
        <v>#DIV/0!</v>
      </c>
    </row>
    <row r="12" spans="1:8" s="12" customFormat="1" ht="20.100000000000001" customHeight="1">
      <c r="A12" s="47" t="s">
        <v>42</v>
      </c>
      <c r="B12" s="35">
        <v>2030</v>
      </c>
      <c r="C12" s="25" t="s">
        <v>101</v>
      </c>
      <c r="D12" s="25" t="s">
        <v>101</v>
      </c>
      <c r="E12" s="25" t="s">
        <v>101</v>
      </c>
      <c r="F12" s="25" t="s">
        <v>101</v>
      </c>
      <c r="G12" s="74" t="e">
        <f t="shared" si="0"/>
        <v>#VALUE!</v>
      </c>
      <c r="H12" s="71" t="e">
        <f t="shared" si="1"/>
        <v>#VALUE!</v>
      </c>
    </row>
    <row r="13" spans="1:8" ht="20.100000000000001" customHeight="1">
      <c r="A13" s="47" t="s">
        <v>64</v>
      </c>
      <c r="B13" s="35">
        <v>2031</v>
      </c>
      <c r="C13" s="25" t="s">
        <v>101</v>
      </c>
      <c r="D13" s="25" t="s">
        <v>101</v>
      </c>
      <c r="E13" s="25" t="s">
        <v>101</v>
      </c>
      <c r="F13" s="25" t="s">
        <v>101</v>
      </c>
      <c r="G13" s="74" t="e">
        <f t="shared" si="0"/>
        <v>#VALUE!</v>
      </c>
      <c r="H13" s="71" t="e">
        <f t="shared" si="1"/>
        <v>#VALUE!</v>
      </c>
    </row>
    <row r="14" spans="1:8" ht="20.100000000000001" customHeight="1">
      <c r="A14" s="47" t="s">
        <v>14</v>
      </c>
      <c r="B14" s="35">
        <v>2040</v>
      </c>
      <c r="C14" s="25" t="s">
        <v>101</v>
      </c>
      <c r="D14" s="25" t="s">
        <v>101</v>
      </c>
      <c r="E14" s="25" t="s">
        <v>101</v>
      </c>
      <c r="F14" s="25" t="s">
        <v>101</v>
      </c>
      <c r="G14" s="74" t="e">
        <f t="shared" si="0"/>
        <v>#VALUE!</v>
      </c>
      <c r="H14" s="71" t="e">
        <f t="shared" si="1"/>
        <v>#VALUE!</v>
      </c>
    </row>
    <row r="15" spans="1:8" ht="20.100000000000001" customHeight="1">
      <c r="A15" s="47" t="s">
        <v>60</v>
      </c>
      <c r="B15" s="35">
        <v>2050</v>
      </c>
      <c r="C15" s="25" t="s">
        <v>101</v>
      </c>
      <c r="D15" s="25" t="s">
        <v>101</v>
      </c>
      <c r="E15" s="25" t="s">
        <v>101</v>
      </c>
      <c r="F15" s="25" t="s">
        <v>101</v>
      </c>
      <c r="G15" s="74" t="e">
        <f t="shared" si="0"/>
        <v>#VALUE!</v>
      </c>
      <c r="H15" s="71" t="e">
        <f t="shared" si="1"/>
        <v>#VALUE!</v>
      </c>
    </row>
    <row r="16" spans="1:8" ht="20.100000000000001" customHeight="1">
      <c r="A16" s="47" t="s">
        <v>61</v>
      </c>
      <c r="B16" s="35">
        <v>2060</v>
      </c>
      <c r="C16" s="25" t="s">
        <v>101</v>
      </c>
      <c r="D16" s="25" t="s">
        <v>101</v>
      </c>
      <c r="E16" s="25" t="s">
        <v>101</v>
      </c>
      <c r="F16" s="25" t="s">
        <v>101</v>
      </c>
      <c r="G16" s="74" t="e">
        <f t="shared" si="0"/>
        <v>#VALUE!</v>
      </c>
      <c r="H16" s="71" t="e">
        <f t="shared" si="1"/>
        <v>#VALUE!</v>
      </c>
    </row>
    <row r="17" spans="1:9" ht="42.75" customHeight="1">
      <c r="A17" s="47" t="s">
        <v>36</v>
      </c>
      <c r="B17" s="35">
        <v>2070</v>
      </c>
      <c r="C17" s="25">
        <f>SUM(C8,C9,C11,C12,C14,C15,C16)+'I. Фін результат'!C80</f>
        <v>-871</v>
      </c>
      <c r="D17" s="25">
        <f>SUM(D8,D9,D11,D12,D14,D15,D16)+'I. Фін результат'!D80</f>
        <v>-403.79999999999995</v>
      </c>
      <c r="E17" s="25">
        <f>SUM(E8,E9,E11,E12,E14,E15,E16)+'I. Фін результат'!E80</f>
        <v>-761</v>
      </c>
      <c r="F17" s="25">
        <f>SUM(F8,F9,F11,F12,F14,F15,F16)+'I. Фін результат'!F80</f>
        <v>-403.79999999999995</v>
      </c>
      <c r="G17" s="25" t="s">
        <v>18</v>
      </c>
      <c r="H17" s="26" t="s">
        <v>18</v>
      </c>
    </row>
    <row r="18" spans="1:9" ht="24.95" customHeight="1">
      <c r="A18" s="94" t="s">
        <v>124</v>
      </c>
      <c r="B18" s="94"/>
      <c r="C18" s="94"/>
      <c r="D18" s="94"/>
      <c r="E18" s="94"/>
      <c r="F18" s="94"/>
      <c r="G18" s="94"/>
      <c r="H18" s="94"/>
    </row>
    <row r="19" spans="1:9" ht="37.5">
      <c r="A19" s="48" t="s">
        <v>121</v>
      </c>
      <c r="B19" s="49">
        <v>2110</v>
      </c>
      <c r="C19" s="32">
        <f>SUM(C20:C26)</f>
        <v>328</v>
      </c>
      <c r="D19" s="32">
        <f>SUM(D20:D26)</f>
        <v>373</v>
      </c>
      <c r="E19" s="32">
        <f>SUM(E20:E26)</f>
        <v>543</v>
      </c>
      <c r="F19" s="32">
        <f>SUM(F20:F26)</f>
        <v>373</v>
      </c>
      <c r="G19" s="32">
        <f>F19-E19</f>
        <v>-170</v>
      </c>
      <c r="H19" s="33">
        <f t="shared" si="1"/>
        <v>68.692449355432785</v>
      </c>
    </row>
    <row r="20" spans="1:9">
      <c r="A20" s="23" t="s">
        <v>122</v>
      </c>
      <c r="B20" s="35">
        <v>2111</v>
      </c>
      <c r="C20" s="25">
        <v>269</v>
      </c>
      <c r="D20" s="77">
        <v>294</v>
      </c>
      <c r="E20" s="25">
        <v>450</v>
      </c>
      <c r="F20" s="25">
        <v>294</v>
      </c>
      <c r="G20" s="25">
        <f>F20-E20</f>
        <v>-156</v>
      </c>
      <c r="H20" s="26">
        <f t="shared" si="1"/>
        <v>65.333333333333329</v>
      </c>
    </row>
    <row r="21" spans="1:9" s="12" customFormat="1" ht="18.75" customHeight="1">
      <c r="A21" s="47" t="s">
        <v>123</v>
      </c>
      <c r="B21" s="50">
        <v>2112</v>
      </c>
      <c r="C21" s="25" t="s">
        <v>101</v>
      </c>
      <c r="D21" s="25" t="s">
        <v>101</v>
      </c>
      <c r="E21" s="25" t="s">
        <v>101</v>
      </c>
      <c r="F21" s="25" t="s">
        <v>101</v>
      </c>
      <c r="G21" s="74" t="e">
        <f>F21-E21</f>
        <v>#VALUE!</v>
      </c>
      <c r="H21" s="71" t="e">
        <f t="shared" si="1"/>
        <v>#VALUE!</v>
      </c>
    </row>
    <row r="22" spans="1:9">
      <c r="A22" s="47" t="s">
        <v>51</v>
      </c>
      <c r="B22" s="50">
        <v>2113</v>
      </c>
      <c r="C22" s="25"/>
      <c r="D22" s="25"/>
      <c r="E22" s="25"/>
      <c r="F22" s="25"/>
      <c r="G22" s="25">
        <f>F22-E22</f>
        <v>0</v>
      </c>
      <c r="H22" s="71" t="e">
        <f t="shared" si="1"/>
        <v>#DIV/0!</v>
      </c>
    </row>
    <row r="23" spans="1:9" s="14" customFormat="1">
      <c r="A23" s="47" t="s">
        <v>55</v>
      </c>
      <c r="B23" s="50">
        <v>2114</v>
      </c>
      <c r="C23" s="25"/>
      <c r="D23" s="25"/>
      <c r="E23" s="25"/>
      <c r="F23" s="25"/>
      <c r="G23" s="25">
        <f t="shared" ref="G23:G40" si="2">F23-E23</f>
        <v>0</v>
      </c>
      <c r="H23" s="71" t="e">
        <f t="shared" si="1"/>
        <v>#DIV/0!</v>
      </c>
      <c r="I23" s="11"/>
    </row>
    <row r="24" spans="1:9" ht="20.100000000000001" customHeight="1">
      <c r="A24" s="47" t="s">
        <v>133</v>
      </c>
      <c r="B24" s="50">
        <v>2115</v>
      </c>
      <c r="C24" s="25"/>
      <c r="D24" s="25"/>
      <c r="E24" s="25"/>
      <c r="F24" s="25"/>
      <c r="G24" s="25">
        <f t="shared" si="2"/>
        <v>0</v>
      </c>
      <c r="H24" s="71" t="e">
        <f t="shared" si="1"/>
        <v>#DIV/0!</v>
      </c>
    </row>
    <row r="25" spans="1:9" ht="20.100000000000001" customHeight="1">
      <c r="A25" s="47" t="s">
        <v>50</v>
      </c>
      <c r="B25" s="50">
        <v>2116</v>
      </c>
      <c r="C25" s="25"/>
      <c r="D25" s="25"/>
      <c r="E25" s="25"/>
      <c r="F25" s="25"/>
      <c r="G25" s="25">
        <f t="shared" si="2"/>
        <v>0</v>
      </c>
      <c r="H25" s="71" t="e">
        <f t="shared" si="1"/>
        <v>#DIV/0!</v>
      </c>
    </row>
    <row r="26" spans="1:9" ht="20.100000000000001" customHeight="1">
      <c r="A26" s="47" t="s">
        <v>167</v>
      </c>
      <c r="B26" s="50">
        <v>2117</v>
      </c>
      <c r="C26" s="25">
        <v>59</v>
      </c>
      <c r="D26" s="25">
        <v>79</v>
      </c>
      <c r="E26" s="25">
        <v>93</v>
      </c>
      <c r="F26" s="25">
        <v>79</v>
      </c>
      <c r="G26" s="25">
        <f t="shared" si="2"/>
        <v>-14</v>
      </c>
      <c r="H26" s="26">
        <f t="shared" si="1"/>
        <v>84.946236559139791</v>
      </c>
    </row>
    <row r="27" spans="1:9" ht="37.5">
      <c r="A27" s="48" t="s">
        <v>125</v>
      </c>
      <c r="B27" s="51">
        <v>2120</v>
      </c>
      <c r="C27" s="32">
        <f>SUM(C28:C31)</f>
        <v>714</v>
      </c>
      <c r="D27" s="32">
        <f>SUM(D28:D31)</f>
        <v>1043</v>
      </c>
      <c r="E27" s="32">
        <f>SUM(E28:E31)</f>
        <v>1127</v>
      </c>
      <c r="F27" s="32">
        <f>SUM(F28:F31)</f>
        <v>1043</v>
      </c>
      <c r="G27" s="32">
        <f t="shared" si="2"/>
        <v>-84</v>
      </c>
      <c r="H27" s="33">
        <f t="shared" si="1"/>
        <v>92.546583850931668</v>
      </c>
    </row>
    <row r="28" spans="1:9" ht="20.100000000000001" customHeight="1">
      <c r="A28" s="47" t="s">
        <v>50</v>
      </c>
      <c r="B28" s="50">
        <v>2121</v>
      </c>
      <c r="C28" s="25">
        <v>709</v>
      </c>
      <c r="D28" s="25">
        <v>944</v>
      </c>
      <c r="E28" s="25">
        <v>1111</v>
      </c>
      <c r="F28" s="25">
        <v>944</v>
      </c>
      <c r="G28" s="25"/>
      <c r="H28" s="26">
        <f t="shared" si="1"/>
        <v>84.968496849684968</v>
      </c>
    </row>
    <row r="29" spans="1:9" ht="20.100000000000001" customHeight="1">
      <c r="A29" s="47" t="s">
        <v>126</v>
      </c>
      <c r="B29" s="50">
        <v>2122</v>
      </c>
      <c r="C29" s="25"/>
      <c r="D29" s="25">
        <v>12</v>
      </c>
      <c r="E29" s="25">
        <v>13</v>
      </c>
      <c r="F29" s="25">
        <v>12</v>
      </c>
      <c r="G29" s="25"/>
      <c r="H29" s="26">
        <f t="shared" si="1"/>
        <v>92.307692307692307</v>
      </c>
    </row>
    <row r="30" spans="1:9" ht="20.100000000000001" customHeight="1">
      <c r="A30" s="47" t="s">
        <v>127</v>
      </c>
      <c r="B30" s="50">
        <v>2123</v>
      </c>
      <c r="C30" s="25"/>
      <c r="D30" s="25"/>
      <c r="E30" s="25"/>
      <c r="F30" s="25"/>
      <c r="G30" s="25"/>
      <c r="H30" s="71" t="e">
        <f t="shared" si="1"/>
        <v>#DIV/0!</v>
      </c>
    </row>
    <row r="31" spans="1:9" s="12" customFormat="1">
      <c r="A31" s="47" t="s">
        <v>168</v>
      </c>
      <c r="B31" s="50">
        <v>2124</v>
      </c>
      <c r="C31" s="25">
        <v>5</v>
      </c>
      <c r="D31" s="25">
        <v>87</v>
      </c>
      <c r="E31" s="25">
        <v>3</v>
      </c>
      <c r="F31" s="25">
        <v>87</v>
      </c>
      <c r="G31" s="25">
        <f t="shared" si="2"/>
        <v>84</v>
      </c>
      <c r="H31" s="26">
        <f t="shared" si="1"/>
        <v>2900</v>
      </c>
    </row>
    <row r="32" spans="1:9" ht="34.5" customHeight="1">
      <c r="A32" s="48" t="s">
        <v>150</v>
      </c>
      <c r="B32" s="51">
        <v>2130</v>
      </c>
      <c r="C32" s="32">
        <f>SUM(C33:C36)</f>
        <v>894</v>
      </c>
      <c r="D32" s="32">
        <f>SUM(D33:D36)</f>
        <v>1190</v>
      </c>
      <c r="E32" s="32">
        <f>SUM(E33:E36)</f>
        <v>1230</v>
      </c>
      <c r="F32" s="32">
        <f>SUM(F33:F36)</f>
        <v>1190</v>
      </c>
      <c r="G32" s="32">
        <f t="shared" si="2"/>
        <v>-40</v>
      </c>
      <c r="H32" s="33">
        <f t="shared" si="1"/>
        <v>96.747967479674799</v>
      </c>
    </row>
    <row r="33" spans="1:10" ht="34.5" customHeight="1">
      <c r="A33" s="47" t="s">
        <v>152</v>
      </c>
      <c r="B33" s="50">
        <v>2131</v>
      </c>
      <c r="C33" s="25">
        <v>27</v>
      </c>
      <c r="D33" s="25">
        <v>37</v>
      </c>
      <c r="E33" s="25">
        <v>1</v>
      </c>
      <c r="F33" s="25">
        <v>37</v>
      </c>
      <c r="G33" s="32"/>
      <c r="H33" s="33"/>
    </row>
    <row r="34" spans="1:10" s="12" customFormat="1" ht="20.100000000000001" customHeight="1">
      <c r="A34" s="47" t="s">
        <v>128</v>
      </c>
      <c r="B34" s="50">
        <v>2132</v>
      </c>
      <c r="C34" s="25"/>
      <c r="D34" s="25"/>
      <c r="E34" s="25"/>
      <c r="F34" s="25"/>
      <c r="G34" s="25">
        <f t="shared" si="2"/>
        <v>0</v>
      </c>
      <c r="H34" s="71" t="e">
        <f t="shared" si="1"/>
        <v>#DIV/0!</v>
      </c>
    </row>
    <row r="35" spans="1:10" ht="19.5" customHeight="1">
      <c r="A35" s="47" t="s">
        <v>129</v>
      </c>
      <c r="B35" s="50">
        <v>2133</v>
      </c>
      <c r="C35" s="25">
        <v>867</v>
      </c>
      <c r="D35" s="25">
        <v>1153</v>
      </c>
      <c r="E35" s="25">
        <v>1229</v>
      </c>
      <c r="F35" s="25">
        <v>1153</v>
      </c>
      <c r="G35" s="25">
        <f t="shared" si="2"/>
        <v>-76</v>
      </c>
      <c r="H35" s="26">
        <f t="shared" si="1"/>
        <v>93.816110659072422</v>
      </c>
    </row>
    <row r="36" spans="1:10" ht="20.100000000000001" customHeight="1">
      <c r="A36" s="47" t="s">
        <v>130</v>
      </c>
      <c r="B36" s="50">
        <v>2134</v>
      </c>
      <c r="C36" s="25"/>
      <c r="D36" s="25"/>
      <c r="E36" s="25"/>
      <c r="F36" s="25"/>
      <c r="G36" s="25"/>
      <c r="H36" s="71" t="e">
        <f t="shared" si="1"/>
        <v>#DIV/0!</v>
      </c>
    </row>
    <row r="37" spans="1:10" ht="20.100000000000001" customHeight="1">
      <c r="A37" s="48" t="s">
        <v>131</v>
      </c>
      <c r="B37" s="51">
        <v>2140</v>
      </c>
      <c r="C37" s="32">
        <f>SUM(C38:C39)</f>
        <v>0</v>
      </c>
      <c r="D37" s="32">
        <f>SUM(D38:D39)</f>
        <v>0</v>
      </c>
      <c r="E37" s="32">
        <f>SUM(E38:E39)</f>
        <v>0</v>
      </c>
      <c r="F37" s="32">
        <f>SUM(F38:F39)</f>
        <v>0</v>
      </c>
      <c r="G37" s="32"/>
      <c r="H37" s="72" t="e">
        <f t="shared" si="1"/>
        <v>#DIV/0!</v>
      </c>
    </row>
    <row r="38" spans="1:10" ht="37.5">
      <c r="A38" s="47" t="s">
        <v>65</v>
      </c>
      <c r="B38" s="50">
        <v>2141</v>
      </c>
      <c r="C38" s="25"/>
      <c r="D38" s="25"/>
      <c r="E38" s="25"/>
      <c r="F38" s="25"/>
      <c r="G38" s="25"/>
      <c r="H38" s="71" t="e">
        <f t="shared" si="1"/>
        <v>#DIV/0!</v>
      </c>
    </row>
    <row r="39" spans="1:10" s="12" customFormat="1" ht="20.100000000000001" customHeight="1">
      <c r="A39" s="47" t="s">
        <v>132</v>
      </c>
      <c r="B39" s="50">
        <v>2142</v>
      </c>
      <c r="C39" s="25"/>
      <c r="D39" s="25"/>
      <c r="E39" s="25"/>
      <c r="F39" s="25"/>
      <c r="G39" s="25">
        <f t="shared" si="2"/>
        <v>0</v>
      </c>
      <c r="H39" s="71" t="e">
        <f t="shared" si="1"/>
        <v>#DIV/0!</v>
      </c>
    </row>
    <row r="40" spans="1:10" s="12" customFormat="1" ht="21.75" customHeight="1">
      <c r="A40" s="48" t="s">
        <v>151</v>
      </c>
      <c r="B40" s="51">
        <v>2200</v>
      </c>
      <c r="C40" s="32">
        <f>SUM(C19,C27,C32,C37)</f>
        <v>1936</v>
      </c>
      <c r="D40" s="32">
        <f>SUM(D19,D27,D32,D37)</f>
        <v>2606</v>
      </c>
      <c r="E40" s="32">
        <f>SUM(E19,E27,E32,E37)</f>
        <v>2900</v>
      </c>
      <c r="F40" s="32">
        <f>SUM(F19,F27,F32,F37)</f>
        <v>2606</v>
      </c>
      <c r="G40" s="32">
        <f t="shared" si="2"/>
        <v>-294</v>
      </c>
      <c r="H40" s="33">
        <f t="shared" si="1"/>
        <v>89.862068965517238</v>
      </c>
      <c r="I40" s="11"/>
    </row>
    <row r="41" spans="1:10" s="12" customFormat="1">
      <c r="A41" s="52"/>
      <c r="B41" s="53"/>
      <c r="C41" s="53"/>
      <c r="D41" s="53"/>
      <c r="E41" s="53"/>
      <c r="F41" s="53"/>
      <c r="G41" s="53"/>
      <c r="H41" s="53"/>
    </row>
    <row r="42" spans="1:10" s="12" customFormat="1">
      <c r="A42" s="52"/>
      <c r="B42" s="53"/>
      <c r="C42" s="53"/>
      <c r="D42" s="53"/>
      <c r="E42" s="53"/>
      <c r="F42" s="53"/>
      <c r="G42" s="53"/>
      <c r="H42" s="53"/>
    </row>
    <row r="43" spans="1:10" s="12" customFormat="1">
      <c r="A43" s="52"/>
      <c r="B43" s="53"/>
      <c r="C43" s="53"/>
      <c r="D43" s="53"/>
      <c r="E43" s="53"/>
      <c r="F43" s="53"/>
      <c r="G43" s="53"/>
      <c r="H43" s="53"/>
    </row>
    <row r="44" spans="1:10" s="2" customFormat="1" ht="27.75" customHeight="1">
      <c r="A44" s="67" t="s">
        <v>169</v>
      </c>
      <c r="B44" s="43"/>
      <c r="C44" s="83" t="s">
        <v>84</v>
      </c>
      <c r="D44" s="83"/>
      <c r="E44" s="44"/>
      <c r="F44" s="84" t="s">
        <v>163</v>
      </c>
      <c r="G44" s="95"/>
      <c r="H44" s="95"/>
    </row>
    <row r="45" spans="1:10" s="1" customFormat="1">
      <c r="A45" s="61" t="s">
        <v>157</v>
      </c>
      <c r="B45" s="45"/>
      <c r="C45" s="81" t="s">
        <v>86</v>
      </c>
      <c r="D45" s="81"/>
      <c r="E45" s="45"/>
      <c r="F45" s="93" t="s">
        <v>100</v>
      </c>
      <c r="G45" s="93"/>
      <c r="H45" s="93"/>
    </row>
    <row r="46" spans="1:10" s="13" customFormat="1">
      <c r="A46" s="54"/>
      <c r="B46" s="53"/>
      <c r="C46" s="53"/>
      <c r="D46" s="53"/>
      <c r="E46" s="53"/>
      <c r="F46" s="53"/>
      <c r="G46" s="53"/>
      <c r="H46" s="53"/>
      <c r="I46" s="11"/>
      <c r="J46" s="11"/>
    </row>
    <row r="47" spans="1:10" s="13" customFormat="1">
      <c r="A47" s="54"/>
      <c r="B47" s="53"/>
      <c r="C47" s="53"/>
      <c r="D47" s="53"/>
      <c r="E47" s="53"/>
      <c r="F47" s="53"/>
      <c r="G47" s="53"/>
      <c r="H47" s="53"/>
      <c r="I47" s="11"/>
      <c r="J47" s="11"/>
    </row>
    <row r="48" spans="1:10" s="13" customFormat="1">
      <c r="A48" s="54"/>
      <c r="B48" s="53"/>
      <c r="C48" s="53"/>
      <c r="D48" s="53"/>
      <c r="E48" s="53"/>
      <c r="F48" s="53"/>
      <c r="G48" s="53"/>
      <c r="H48" s="53"/>
      <c r="I48" s="11"/>
      <c r="J48" s="11"/>
    </row>
    <row r="49" spans="1:10" s="13" customFormat="1">
      <c r="A49" s="54"/>
      <c r="B49" s="53"/>
      <c r="C49" s="53"/>
      <c r="D49" s="53"/>
      <c r="E49" s="53"/>
      <c r="F49" s="53"/>
      <c r="G49" s="53"/>
      <c r="H49" s="53"/>
      <c r="I49" s="11"/>
      <c r="J49" s="11"/>
    </row>
    <row r="50" spans="1:10" s="13" customFormat="1">
      <c r="A50" s="54"/>
      <c r="B50" s="53"/>
      <c r="C50" s="53"/>
      <c r="D50" s="53"/>
      <c r="E50" s="53"/>
      <c r="F50" s="53"/>
      <c r="G50" s="53"/>
      <c r="H50" s="53"/>
      <c r="I50" s="11"/>
      <c r="J50" s="11"/>
    </row>
    <row r="51" spans="1:10" s="13" customFormat="1">
      <c r="A51" s="54"/>
      <c r="B51" s="53"/>
      <c r="C51" s="53"/>
      <c r="D51" s="53"/>
      <c r="E51" s="53"/>
      <c r="F51" s="53"/>
      <c r="G51" s="53"/>
      <c r="H51" s="53"/>
      <c r="I51" s="11"/>
      <c r="J51" s="11"/>
    </row>
    <row r="52" spans="1:10" s="13" customFormat="1">
      <c r="A52" s="54"/>
      <c r="B52" s="53"/>
      <c r="C52" s="53"/>
      <c r="D52" s="53"/>
      <c r="E52" s="53"/>
      <c r="F52" s="53"/>
      <c r="G52" s="53"/>
      <c r="H52" s="53"/>
      <c r="I52" s="11"/>
      <c r="J52" s="11"/>
    </row>
    <row r="53" spans="1:10" s="13" customFormat="1">
      <c r="A53" s="54"/>
      <c r="B53" s="53"/>
      <c r="C53" s="53"/>
      <c r="D53" s="53"/>
      <c r="E53" s="53"/>
      <c r="F53" s="53"/>
      <c r="G53" s="53"/>
      <c r="H53" s="53"/>
      <c r="I53" s="11"/>
      <c r="J53" s="11"/>
    </row>
    <row r="54" spans="1:10" s="13" customFormat="1">
      <c r="A54" s="54"/>
      <c r="B54" s="53"/>
      <c r="C54" s="53"/>
      <c r="D54" s="53"/>
      <c r="E54" s="53"/>
      <c r="F54" s="53"/>
      <c r="G54" s="53"/>
      <c r="H54" s="53"/>
      <c r="I54" s="11"/>
      <c r="J54" s="11"/>
    </row>
    <row r="55" spans="1:10" s="13" customFormat="1">
      <c r="A55" s="54"/>
      <c r="B55" s="53"/>
      <c r="C55" s="53"/>
      <c r="D55" s="53"/>
      <c r="E55" s="53"/>
      <c r="F55" s="53"/>
      <c r="G55" s="53"/>
      <c r="H55" s="53"/>
      <c r="I55" s="11"/>
      <c r="J55" s="11"/>
    </row>
    <row r="56" spans="1:10" s="13" customFormat="1">
      <c r="A56" s="54"/>
      <c r="B56" s="53"/>
      <c r="C56" s="53"/>
      <c r="D56" s="53"/>
      <c r="E56" s="53"/>
      <c r="F56" s="53"/>
      <c r="G56" s="53"/>
      <c r="H56" s="53"/>
      <c r="I56" s="11"/>
      <c r="J56" s="11"/>
    </row>
    <row r="57" spans="1:10" s="13" customFormat="1">
      <c r="A57" s="54"/>
      <c r="B57" s="53"/>
      <c r="C57" s="53"/>
      <c r="D57" s="53"/>
      <c r="E57" s="53"/>
      <c r="F57" s="53"/>
      <c r="G57" s="53"/>
      <c r="H57" s="53"/>
      <c r="I57" s="11"/>
      <c r="J57" s="11"/>
    </row>
    <row r="58" spans="1:10" s="13" customFormat="1">
      <c r="A58" s="54"/>
      <c r="B58" s="53"/>
      <c r="C58" s="53"/>
      <c r="D58" s="53"/>
      <c r="E58" s="53"/>
      <c r="F58" s="53"/>
      <c r="G58" s="53"/>
      <c r="H58" s="53"/>
      <c r="I58" s="11"/>
      <c r="J58" s="11"/>
    </row>
    <row r="59" spans="1:10" s="13" customFormat="1">
      <c r="A59" s="54"/>
      <c r="B59" s="53"/>
      <c r="C59" s="53"/>
      <c r="D59" s="53"/>
      <c r="E59" s="53"/>
      <c r="F59" s="53"/>
      <c r="G59" s="53"/>
      <c r="H59" s="53"/>
      <c r="I59" s="11"/>
      <c r="J59" s="11"/>
    </row>
    <row r="60" spans="1:10" s="13" customFormat="1">
      <c r="A60" s="54"/>
      <c r="B60" s="53"/>
      <c r="C60" s="53"/>
      <c r="D60" s="53"/>
      <c r="E60" s="53"/>
      <c r="F60" s="53"/>
      <c r="G60" s="53"/>
      <c r="H60" s="53"/>
      <c r="I60" s="11"/>
      <c r="J60" s="11"/>
    </row>
    <row r="61" spans="1:10" s="13" customFormat="1">
      <c r="A61" s="54"/>
      <c r="B61" s="53"/>
      <c r="C61" s="53"/>
      <c r="D61" s="53"/>
      <c r="E61" s="53"/>
      <c r="F61" s="53"/>
      <c r="G61" s="53"/>
      <c r="H61" s="53"/>
      <c r="I61" s="11"/>
      <c r="J61" s="11"/>
    </row>
    <row r="62" spans="1:10" s="13" customFormat="1">
      <c r="A62" s="54"/>
      <c r="B62" s="53"/>
      <c r="C62" s="53"/>
      <c r="D62" s="53"/>
      <c r="E62" s="53"/>
      <c r="F62" s="53"/>
      <c r="G62" s="53"/>
      <c r="H62" s="53"/>
      <c r="I62" s="11"/>
      <c r="J62" s="11"/>
    </row>
    <row r="63" spans="1:10" s="13" customFormat="1">
      <c r="A63" s="54"/>
      <c r="B63" s="53"/>
      <c r="C63" s="53"/>
      <c r="D63" s="53"/>
      <c r="E63" s="53"/>
      <c r="F63" s="53"/>
      <c r="G63" s="53"/>
      <c r="H63" s="53"/>
      <c r="I63" s="11"/>
      <c r="J63" s="11"/>
    </row>
    <row r="64" spans="1:10" s="13" customFormat="1">
      <c r="A64" s="54"/>
      <c r="B64" s="53"/>
      <c r="C64" s="53"/>
      <c r="D64" s="53"/>
      <c r="E64" s="53"/>
      <c r="F64" s="53"/>
      <c r="G64" s="53"/>
      <c r="H64" s="53"/>
      <c r="I64" s="11"/>
      <c r="J64" s="11"/>
    </row>
    <row r="65" spans="1:10" s="13" customFormat="1">
      <c r="A65" s="54"/>
      <c r="B65" s="53"/>
      <c r="C65" s="53"/>
      <c r="D65" s="53"/>
      <c r="E65" s="53"/>
      <c r="F65" s="53"/>
      <c r="G65" s="53"/>
      <c r="H65" s="53"/>
      <c r="I65" s="11"/>
      <c r="J65" s="11"/>
    </row>
    <row r="66" spans="1:10" s="13" customFormat="1">
      <c r="A66" s="54"/>
      <c r="B66" s="53"/>
      <c r="C66" s="53"/>
      <c r="D66" s="53"/>
      <c r="E66" s="53"/>
      <c r="F66" s="53"/>
      <c r="G66" s="53"/>
      <c r="H66" s="53"/>
      <c r="I66" s="11"/>
      <c r="J66" s="11"/>
    </row>
    <row r="67" spans="1:10" s="13" customFormat="1">
      <c r="A67" s="54"/>
      <c r="B67" s="53"/>
      <c r="C67" s="53"/>
      <c r="D67" s="53"/>
      <c r="E67" s="53"/>
      <c r="F67" s="53"/>
      <c r="G67" s="53"/>
      <c r="H67" s="53"/>
      <c r="I67" s="11"/>
      <c r="J67" s="11"/>
    </row>
    <row r="68" spans="1:10" s="13" customFormat="1">
      <c r="A68" s="54"/>
      <c r="B68" s="53"/>
      <c r="C68" s="53"/>
      <c r="D68" s="53"/>
      <c r="E68" s="53"/>
      <c r="F68" s="53"/>
      <c r="G68" s="53"/>
      <c r="H68" s="53"/>
      <c r="I68" s="11"/>
      <c r="J68" s="11"/>
    </row>
    <row r="69" spans="1:10" s="13" customFormat="1">
      <c r="A69" s="54"/>
      <c r="B69" s="53"/>
      <c r="C69" s="53"/>
      <c r="D69" s="53"/>
      <c r="E69" s="53"/>
      <c r="F69" s="53"/>
      <c r="G69" s="53"/>
      <c r="H69" s="53"/>
      <c r="I69" s="11"/>
      <c r="J69" s="11"/>
    </row>
    <row r="70" spans="1:10" s="13" customFormat="1">
      <c r="A70" s="54"/>
      <c r="B70" s="53"/>
      <c r="C70" s="53"/>
      <c r="D70" s="53"/>
      <c r="E70" s="53"/>
      <c r="F70" s="53"/>
      <c r="G70" s="53"/>
      <c r="H70" s="53"/>
      <c r="I70" s="11"/>
      <c r="J70" s="11"/>
    </row>
    <row r="71" spans="1:10" s="13" customFormat="1">
      <c r="A71" s="54"/>
      <c r="B71" s="53"/>
      <c r="C71" s="53"/>
      <c r="D71" s="53"/>
      <c r="E71" s="53"/>
      <c r="F71" s="53"/>
      <c r="G71" s="53"/>
      <c r="H71" s="53"/>
      <c r="I71" s="11"/>
      <c r="J71" s="11"/>
    </row>
    <row r="72" spans="1:10" s="13" customFormat="1">
      <c r="A72" s="54"/>
      <c r="B72" s="53"/>
      <c r="C72" s="53"/>
      <c r="D72" s="53"/>
      <c r="E72" s="53"/>
      <c r="F72" s="53"/>
      <c r="G72" s="53"/>
      <c r="H72" s="53"/>
      <c r="I72" s="11"/>
      <c r="J72" s="11"/>
    </row>
    <row r="73" spans="1:10" s="13" customFormat="1">
      <c r="A73" s="54"/>
      <c r="B73" s="53"/>
      <c r="C73" s="53"/>
      <c r="D73" s="53"/>
      <c r="E73" s="53"/>
      <c r="F73" s="53"/>
      <c r="G73" s="53"/>
      <c r="H73" s="53"/>
      <c r="I73" s="11"/>
      <c r="J73" s="11"/>
    </row>
    <row r="74" spans="1:10" s="13" customFormat="1">
      <c r="A74" s="54"/>
      <c r="B74" s="53"/>
      <c r="C74" s="53"/>
      <c r="D74" s="53"/>
      <c r="E74" s="53"/>
      <c r="F74" s="53"/>
      <c r="G74" s="53"/>
      <c r="H74" s="53"/>
      <c r="I74" s="11"/>
      <c r="J74" s="11"/>
    </row>
    <row r="75" spans="1:10" s="13" customFormat="1">
      <c r="A75" s="54"/>
      <c r="B75" s="53"/>
      <c r="C75" s="53"/>
      <c r="D75" s="53"/>
      <c r="E75" s="53"/>
      <c r="F75" s="53"/>
      <c r="G75" s="53"/>
      <c r="H75" s="53"/>
      <c r="I75" s="11"/>
      <c r="J75" s="11"/>
    </row>
    <row r="76" spans="1:10" s="13" customFormat="1">
      <c r="A76" s="54"/>
      <c r="B76" s="53"/>
      <c r="C76" s="53"/>
      <c r="D76" s="53"/>
      <c r="E76" s="53"/>
      <c r="F76" s="53"/>
      <c r="G76" s="53"/>
      <c r="H76" s="53"/>
      <c r="I76" s="11"/>
      <c r="J76" s="11"/>
    </row>
    <row r="77" spans="1:10" s="13" customFormat="1">
      <c r="A77" s="54"/>
      <c r="B77" s="53"/>
      <c r="C77" s="53"/>
      <c r="D77" s="53"/>
      <c r="E77" s="53"/>
      <c r="F77" s="53"/>
      <c r="G77" s="53"/>
      <c r="H77" s="53"/>
      <c r="I77" s="11"/>
      <c r="J77" s="11"/>
    </row>
    <row r="78" spans="1:10" s="13" customFormat="1">
      <c r="A78" s="54"/>
      <c r="B78" s="53"/>
      <c r="C78" s="53"/>
      <c r="D78" s="53"/>
      <c r="E78" s="53"/>
      <c r="F78" s="53"/>
      <c r="G78" s="53"/>
      <c r="H78" s="53"/>
      <c r="I78" s="11"/>
      <c r="J78" s="11"/>
    </row>
    <row r="79" spans="1:10" s="13" customFormat="1">
      <c r="A79" s="54"/>
      <c r="B79" s="53"/>
      <c r="C79" s="53"/>
      <c r="D79" s="53"/>
      <c r="E79" s="53"/>
      <c r="F79" s="53"/>
      <c r="G79" s="53"/>
      <c r="H79" s="53"/>
      <c r="I79" s="11"/>
      <c r="J79" s="11"/>
    </row>
    <row r="80" spans="1:10" s="13" customFormat="1">
      <c r="A80" s="54"/>
      <c r="B80" s="53"/>
      <c r="C80" s="53"/>
      <c r="D80" s="53"/>
      <c r="E80" s="53"/>
      <c r="F80" s="53"/>
      <c r="G80" s="53"/>
      <c r="H80" s="53"/>
      <c r="I80" s="11"/>
      <c r="J80" s="11"/>
    </row>
    <row r="81" spans="1:10" s="13" customFormat="1">
      <c r="A81" s="54"/>
      <c r="B81" s="53"/>
      <c r="C81" s="53"/>
      <c r="D81" s="53"/>
      <c r="E81" s="53"/>
      <c r="F81" s="53"/>
      <c r="G81" s="53"/>
      <c r="H81" s="53"/>
      <c r="I81" s="11"/>
      <c r="J81" s="11"/>
    </row>
    <row r="82" spans="1:10" s="13" customFormat="1">
      <c r="A82" s="54"/>
      <c r="B82" s="53"/>
      <c r="C82" s="53"/>
      <c r="D82" s="53"/>
      <c r="E82" s="53"/>
      <c r="F82" s="53"/>
      <c r="G82" s="53"/>
      <c r="H82" s="53"/>
      <c r="I82" s="11"/>
      <c r="J82" s="11"/>
    </row>
    <row r="83" spans="1:10" s="13" customFormat="1">
      <c r="A83" s="54"/>
      <c r="B83" s="53"/>
      <c r="C83" s="53"/>
      <c r="D83" s="53"/>
      <c r="E83" s="53"/>
      <c r="F83" s="53"/>
      <c r="G83" s="53"/>
      <c r="H83" s="53"/>
      <c r="I83" s="11"/>
      <c r="J83" s="11"/>
    </row>
    <row r="84" spans="1:10" s="13" customFormat="1">
      <c r="A84" s="54"/>
      <c r="B84" s="53"/>
      <c r="C84" s="53"/>
      <c r="D84" s="53"/>
      <c r="E84" s="53"/>
      <c r="F84" s="53"/>
      <c r="G84" s="53"/>
      <c r="H84" s="53"/>
      <c r="I84" s="11"/>
      <c r="J84" s="11"/>
    </row>
    <row r="85" spans="1:10" s="13" customFormat="1">
      <c r="A85" s="54"/>
      <c r="B85" s="53"/>
      <c r="C85" s="53"/>
      <c r="D85" s="53"/>
      <c r="E85" s="53"/>
      <c r="F85" s="53"/>
      <c r="G85" s="53"/>
      <c r="H85" s="53"/>
      <c r="I85" s="11"/>
      <c r="J85" s="11"/>
    </row>
    <row r="86" spans="1:10" s="13" customFormat="1">
      <c r="A86" s="54"/>
      <c r="B86" s="53"/>
      <c r="C86" s="53"/>
      <c r="D86" s="53"/>
      <c r="E86" s="53"/>
      <c r="F86" s="53"/>
      <c r="G86" s="53"/>
      <c r="H86" s="53"/>
      <c r="I86" s="11"/>
      <c r="J86" s="11"/>
    </row>
    <row r="87" spans="1:10" s="13" customFormat="1">
      <c r="A87" s="54"/>
      <c r="B87" s="53"/>
      <c r="C87" s="53"/>
      <c r="D87" s="53"/>
      <c r="E87" s="53"/>
      <c r="F87" s="53"/>
      <c r="G87" s="53"/>
      <c r="H87" s="53"/>
      <c r="I87" s="11"/>
      <c r="J87" s="11"/>
    </row>
    <row r="88" spans="1:10" s="13" customFormat="1">
      <c r="A88" s="54"/>
      <c r="B88" s="53"/>
      <c r="C88" s="53"/>
      <c r="D88" s="53"/>
      <c r="E88" s="53"/>
      <c r="F88" s="53"/>
      <c r="G88" s="53"/>
      <c r="H88" s="53"/>
      <c r="I88" s="11"/>
      <c r="J88" s="11"/>
    </row>
    <row r="89" spans="1:10" s="13" customFormat="1">
      <c r="A89" s="54"/>
      <c r="B89" s="53"/>
      <c r="C89" s="53"/>
      <c r="D89" s="53"/>
      <c r="E89" s="53"/>
      <c r="F89" s="53"/>
      <c r="G89" s="53"/>
      <c r="H89" s="53"/>
      <c r="I89" s="11"/>
      <c r="J89" s="11"/>
    </row>
    <row r="90" spans="1:10" s="13" customFormat="1">
      <c r="A90" s="54"/>
      <c r="B90" s="53"/>
      <c r="C90" s="53"/>
      <c r="D90" s="53"/>
      <c r="E90" s="53"/>
      <c r="F90" s="53"/>
      <c r="G90" s="53"/>
      <c r="H90" s="53"/>
      <c r="I90" s="11"/>
      <c r="J90" s="11"/>
    </row>
    <row r="91" spans="1:10" s="13" customFormat="1">
      <c r="A91" s="54"/>
      <c r="B91" s="53"/>
      <c r="C91" s="53"/>
      <c r="D91" s="53"/>
      <c r="E91" s="53"/>
      <c r="F91" s="53"/>
      <c r="G91" s="53"/>
      <c r="H91" s="53"/>
      <c r="I91" s="11"/>
      <c r="J91" s="11"/>
    </row>
    <row r="92" spans="1:10" s="13" customFormat="1">
      <c r="A92" s="54"/>
      <c r="B92" s="53"/>
      <c r="C92" s="53"/>
      <c r="D92" s="53"/>
      <c r="E92" s="53"/>
      <c r="F92" s="53"/>
      <c r="G92" s="53"/>
      <c r="H92" s="53"/>
      <c r="I92" s="11"/>
      <c r="J92" s="11"/>
    </row>
    <row r="93" spans="1:10" s="13" customFormat="1">
      <c r="A93" s="54"/>
      <c r="B93" s="53"/>
      <c r="C93" s="53"/>
      <c r="D93" s="53"/>
      <c r="E93" s="53"/>
      <c r="F93" s="53"/>
      <c r="G93" s="53"/>
      <c r="H93" s="53"/>
      <c r="I93" s="11"/>
      <c r="J93" s="11"/>
    </row>
    <row r="94" spans="1:10" s="13" customFormat="1">
      <c r="A94" s="54"/>
      <c r="B94" s="53"/>
      <c r="C94" s="53"/>
      <c r="D94" s="53"/>
      <c r="E94" s="53"/>
      <c r="F94" s="53"/>
      <c r="G94" s="53"/>
      <c r="H94" s="53"/>
      <c r="I94" s="11"/>
      <c r="J94" s="11"/>
    </row>
    <row r="95" spans="1:10" s="13" customFormat="1">
      <c r="A95" s="54"/>
      <c r="B95" s="53"/>
      <c r="C95" s="53"/>
      <c r="D95" s="53"/>
      <c r="E95" s="53"/>
      <c r="F95" s="53"/>
      <c r="G95" s="53"/>
      <c r="H95" s="53"/>
      <c r="I95" s="11"/>
      <c r="J95" s="11"/>
    </row>
    <row r="96" spans="1:10" s="13" customFormat="1">
      <c r="A96" s="54"/>
      <c r="B96" s="53"/>
      <c r="C96" s="53"/>
      <c r="D96" s="53"/>
      <c r="E96" s="53"/>
      <c r="F96" s="53"/>
      <c r="G96" s="53"/>
      <c r="H96" s="53"/>
      <c r="I96" s="11"/>
      <c r="J96" s="11"/>
    </row>
    <row r="97" spans="1:10" s="13" customFormat="1">
      <c r="A97" s="54"/>
      <c r="B97" s="53"/>
      <c r="C97" s="53"/>
      <c r="D97" s="53"/>
      <c r="E97" s="53"/>
      <c r="F97" s="53"/>
      <c r="G97" s="53"/>
      <c r="H97" s="53"/>
      <c r="I97" s="11"/>
      <c r="J97" s="11"/>
    </row>
    <row r="98" spans="1:10" s="13" customFormat="1">
      <c r="A98" s="54"/>
      <c r="B98" s="53"/>
      <c r="C98" s="53"/>
      <c r="D98" s="53"/>
      <c r="E98" s="53"/>
      <c r="F98" s="53"/>
      <c r="G98" s="53"/>
      <c r="H98" s="53"/>
      <c r="I98" s="11"/>
      <c r="J98" s="11"/>
    </row>
    <row r="99" spans="1:10" s="13" customFormat="1">
      <c r="A99" s="54"/>
      <c r="B99" s="53"/>
      <c r="C99" s="53"/>
      <c r="D99" s="53"/>
      <c r="E99" s="53"/>
      <c r="F99" s="53"/>
      <c r="G99" s="53"/>
      <c r="H99" s="53"/>
      <c r="I99" s="11"/>
      <c r="J99" s="11"/>
    </row>
    <row r="100" spans="1:10" s="13" customFormat="1">
      <c r="A100" s="54"/>
      <c r="B100" s="53"/>
      <c r="C100" s="53"/>
      <c r="D100" s="53"/>
      <c r="E100" s="53"/>
      <c r="F100" s="53"/>
      <c r="G100" s="53"/>
      <c r="H100" s="53"/>
      <c r="I100" s="11"/>
      <c r="J100" s="11"/>
    </row>
    <row r="101" spans="1:10" s="13" customFormat="1">
      <c r="A101" s="54"/>
      <c r="B101" s="53"/>
      <c r="C101" s="53"/>
      <c r="D101" s="53"/>
      <c r="E101" s="53"/>
      <c r="F101" s="53"/>
      <c r="G101" s="53"/>
      <c r="H101" s="53"/>
      <c r="I101" s="11"/>
      <c r="J101" s="11"/>
    </row>
    <row r="102" spans="1:10" s="13" customFormat="1">
      <c r="A102" s="54"/>
      <c r="B102" s="53"/>
      <c r="C102" s="53"/>
      <c r="D102" s="53"/>
      <c r="E102" s="53"/>
      <c r="F102" s="53"/>
      <c r="G102" s="53"/>
      <c r="H102" s="53"/>
      <c r="I102" s="11"/>
      <c r="J102" s="11"/>
    </row>
    <row r="103" spans="1:10" s="13" customFormat="1">
      <c r="A103" s="54"/>
      <c r="B103" s="53"/>
      <c r="C103" s="53"/>
      <c r="D103" s="53"/>
      <c r="E103" s="53"/>
      <c r="F103" s="53"/>
      <c r="G103" s="53"/>
      <c r="H103" s="53"/>
      <c r="I103" s="11"/>
      <c r="J103" s="11"/>
    </row>
    <row r="104" spans="1:10" s="13" customFormat="1">
      <c r="A104" s="54"/>
      <c r="B104" s="53"/>
      <c r="C104" s="53"/>
      <c r="D104" s="53"/>
      <c r="E104" s="53"/>
      <c r="F104" s="53"/>
      <c r="G104" s="53"/>
      <c r="H104" s="53"/>
      <c r="I104" s="11"/>
      <c r="J104" s="11"/>
    </row>
    <row r="105" spans="1:10" s="13" customFormat="1">
      <c r="A105" s="54"/>
      <c r="B105" s="53"/>
      <c r="C105" s="53"/>
      <c r="D105" s="53"/>
      <c r="E105" s="53"/>
      <c r="F105" s="53"/>
      <c r="G105" s="53"/>
      <c r="H105" s="53"/>
      <c r="I105" s="11"/>
      <c r="J105" s="11"/>
    </row>
    <row r="106" spans="1:10" s="13" customFormat="1">
      <c r="A106" s="54"/>
      <c r="B106" s="53"/>
      <c r="C106" s="53"/>
      <c r="D106" s="53"/>
      <c r="E106" s="53"/>
      <c r="F106" s="53"/>
      <c r="G106" s="53"/>
      <c r="H106" s="53"/>
      <c r="I106" s="11"/>
      <c r="J106" s="11"/>
    </row>
    <row r="107" spans="1:10" s="13" customFormat="1">
      <c r="A107" s="54"/>
      <c r="B107" s="53"/>
      <c r="C107" s="53"/>
      <c r="D107" s="53"/>
      <c r="E107" s="53"/>
      <c r="F107" s="53"/>
      <c r="G107" s="53"/>
      <c r="H107" s="53"/>
      <c r="I107" s="11"/>
      <c r="J107" s="11"/>
    </row>
    <row r="108" spans="1:10" s="13" customFormat="1">
      <c r="A108" s="54"/>
      <c r="B108" s="53"/>
      <c r="C108" s="53"/>
      <c r="D108" s="53"/>
      <c r="E108" s="53"/>
      <c r="F108" s="53"/>
      <c r="G108" s="53"/>
      <c r="H108" s="53"/>
      <c r="I108" s="11"/>
      <c r="J108" s="11"/>
    </row>
    <row r="109" spans="1:10" s="13" customFormat="1">
      <c r="A109" s="54"/>
      <c r="B109" s="53"/>
      <c r="C109" s="53"/>
      <c r="D109" s="53"/>
      <c r="E109" s="53"/>
      <c r="F109" s="53"/>
      <c r="G109" s="53"/>
      <c r="H109" s="53"/>
      <c r="I109" s="11"/>
      <c r="J109" s="11"/>
    </row>
    <row r="110" spans="1:10" s="13" customFormat="1">
      <c r="A110" s="54"/>
      <c r="B110" s="53"/>
      <c r="C110" s="53"/>
      <c r="D110" s="53"/>
      <c r="E110" s="53"/>
      <c r="F110" s="53"/>
      <c r="G110" s="53"/>
      <c r="H110" s="53"/>
      <c r="I110" s="11"/>
      <c r="J110" s="11"/>
    </row>
    <row r="111" spans="1:10" s="13" customFormat="1">
      <c r="A111" s="19"/>
      <c r="I111" s="11"/>
      <c r="J111" s="11"/>
    </row>
    <row r="112" spans="1:10" s="13" customFormat="1">
      <c r="A112" s="19"/>
      <c r="I112" s="11"/>
      <c r="J112" s="11"/>
    </row>
    <row r="113" spans="1:10" s="13" customFormat="1">
      <c r="A113" s="19"/>
      <c r="I113" s="11"/>
      <c r="J113" s="11"/>
    </row>
    <row r="114" spans="1:10" s="13" customFormat="1">
      <c r="A114" s="19"/>
      <c r="I114" s="11"/>
      <c r="J114" s="11"/>
    </row>
    <row r="115" spans="1:10" s="13" customFormat="1">
      <c r="A115" s="19"/>
      <c r="I115" s="11"/>
      <c r="J115" s="11"/>
    </row>
    <row r="116" spans="1:10" s="13" customFormat="1">
      <c r="A116" s="19"/>
      <c r="I116" s="11"/>
      <c r="J116" s="11"/>
    </row>
    <row r="117" spans="1:10" s="13" customFormat="1">
      <c r="A117" s="19"/>
      <c r="I117" s="11"/>
      <c r="J117" s="11"/>
    </row>
    <row r="118" spans="1:10" s="13" customFormat="1">
      <c r="A118" s="19"/>
      <c r="I118" s="11"/>
      <c r="J118" s="11"/>
    </row>
    <row r="119" spans="1:10" s="13" customFormat="1">
      <c r="A119" s="19"/>
      <c r="I119" s="11"/>
      <c r="J119" s="11"/>
    </row>
    <row r="120" spans="1:10" s="13" customFormat="1">
      <c r="A120" s="19"/>
      <c r="I120" s="11"/>
      <c r="J120" s="11"/>
    </row>
    <row r="121" spans="1:10" s="13" customFormat="1">
      <c r="A121" s="19"/>
      <c r="I121" s="11"/>
      <c r="J121" s="11"/>
    </row>
    <row r="122" spans="1:10" s="13" customFormat="1">
      <c r="A122" s="19"/>
      <c r="I122" s="11"/>
      <c r="J122" s="11"/>
    </row>
    <row r="123" spans="1:10" s="13" customFormat="1">
      <c r="A123" s="19"/>
      <c r="I123" s="11"/>
      <c r="J123" s="11"/>
    </row>
    <row r="124" spans="1:10" s="13" customFormat="1">
      <c r="A124" s="19"/>
      <c r="I124" s="11"/>
      <c r="J124" s="11"/>
    </row>
    <row r="125" spans="1:10" s="13" customFormat="1">
      <c r="A125" s="19"/>
      <c r="I125" s="11"/>
      <c r="J125" s="11"/>
    </row>
    <row r="126" spans="1:10" s="13" customFormat="1">
      <c r="A126" s="19"/>
      <c r="I126" s="11"/>
      <c r="J126" s="11"/>
    </row>
    <row r="127" spans="1:10" s="13" customFormat="1">
      <c r="A127" s="19"/>
      <c r="I127" s="11"/>
      <c r="J127" s="11"/>
    </row>
    <row r="128" spans="1:10" s="13" customFormat="1">
      <c r="A128" s="19"/>
      <c r="I128" s="11"/>
      <c r="J128" s="11"/>
    </row>
    <row r="129" spans="1:10" s="13" customFormat="1">
      <c r="A129" s="19"/>
      <c r="I129" s="11"/>
      <c r="J129" s="11"/>
    </row>
    <row r="130" spans="1:10" s="13" customFormat="1">
      <c r="A130" s="19"/>
      <c r="I130" s="11"/>
      <c r="J130" s="11"/>
    </row>
    <row r="131" spans="1:10" s="13" customFormat="1">
      <c r="A131" s="19"/>
      <c r="I131" s="11"/>
      <c r="J131" s="11"/>
    </row>
    <row r="132" spans="1:10" s="13" customFormat="1">
      <c r="A132" s="19"/>
      <c r="I132" s="11"/>
      <c r="J132" s="11"/>
    </row>
    <row r="133" spans="1:10" s="13" customFormat="1">
      <c r="A133" s="19"/>
      <c r="I133" s="11"/>
      <c r="J133" s="11"/>
    </row>
    <row r="134" spans="1:10" s="13" customFormat="1">
      <c r="A134" s="19"/>
      <c r="I134" s="11"/>
      <c r="J134" s="11"/>
    </row>
    <row r="135" spans="1:10" s="13" customFormat="1">
      <c r="A135" s="19"/>
      <c r="I135" s="11"/>
      <c r="J135" s="11"/>
    </row>
    <row r="136" spans="1:10" s="13" customFormat="1">
      <c r="A136" s="19"/>
      <c r="I136" s="11"/>
      <c r="J136" s="11"/>
    </row>
    <row r="137" spans="1:10" s="13" customFormat="1">
      <c r="A137" s="19"/>
      <c r="I137" s="11"/>
      <c r="J137" s="11"/>
    </row>
    <row r="138" spans="1:10" s="13" customFormat="1">
      <c r="A138" s="19"/>
      <c r="I138" s="11"/>
      <c r="J138" s="11"/>
    </row>
    <row r="139" spans="1:10" s="13" customFormat="1">
      <c r="A139" s="19"/>
      <c r="I139" s="11"/>
      <c r="J139" s="11"/>
    </row>
    <row r="140" spans="1:10" s="13" customFormat="1">
      <c r="A140" s="19"/>
      <c r="I140" s="11"/>
      <c r="J140" s="11"/>
    </row>
    <row r="141" spans="1:10" s="13" customFormat="1">
      <c r="A141" s="19"/>
      <c r="I141" s="11"/>
      <c r="J141" s="11"/>
    </row>
    <row r="142" spans="1:10" s="13" customFormat="1">
      <c r="A142" s="19"/>
      <c r="I142" s="11"/>
      <c r="J142" s="11"/>
    </row>
    <row r="143" spans="1:10" s="13" customFormat="1">
      <c r="A143" s="19"/>
      <c r="I143" s="11"/>
      <c r="J143" s="11"/>
    </row>
    <row r="144" spans="1:10" s="13" customFormat="1">
      <c r="A144" s="19"/>
      <c r="I144" s="11"/>
      <c r="J144" s="11"/>
    </row>
    <row r="145" spans="1:10" s="13" customFormat="1">
      <c r="A145" s="19"/>
      <c r="I145" s="11"/>
      <c r="J145" s="11"/>
    </row>
    <row r="146" spans="1:10" s="13" customFormat="1">
      <c r="A146" s="19"/>
      <c r="I146" s="11"/>
      <c r="J146" s="11"/>
    </row>
    <row r="147" spans="1:10" s="13" customFormat="1">
      <c r="A147" s="19"/>
      <c r="I147" s="11"/>
      <c r="J147" s="11"/>
    </row>
    <row r="148" spans="1:10" s="13" customFormat="1">
      <c r="A148" s="19"/>
      <c r="I148" s="11"/>
      <c r="J148" s="11"/>
    </row>
    <row r="149" spans="1:10" s="13" customFormat="1">
      <c r="A149" s="19"/>
      <c r="I149" s="11"/>
      <c r="J149" s="11"/>
    </row>
    <row r="150" spans="1:10" s="13" customFormat="1">
      <c r="A150" s="19"/>
      <c r="I150" s="11"/>
      <c r="J150" s="11"/>
    </row>
    <row r="151" spans="1:10" s="13" customFormat="1">
      <c r="A151" s="19"/>
      <c r="I151" s="11"/>
      <c r="J151" s="11"/>
    </row>
    <row r="152" spans="1:10" s="13" customFormat="1">
      <c r="A152" s="19"/>
      <c r="I152" s="11"/>
      <c r="J152" s="11"/>
    </row>
    <row r="153" spans="1:10" s="13" customFormat="1">
      <c r="A153" s="19"/>
      <c r="I153" s="11"/>
      <c r="J153" s="11"/>
    </row>
    <row r="154" spans="1:10" s="13" customFormat="1">
      <c r="A154" s="19"/>
      <c r="I154" s="11"/>
      <c r="J154" s="11"/>
    </row>
    <row r="155" spans="1:10" s="13" customFormat="1">
      <c r="A155" s="19"/>
      <c r="I155" s="11"/>
      <c r="J155" s="11"/>
    </row>
    <row r="156" spans="1:10" s="13" customFormat="1">
      <c r="A156" s="19"/>
      <c r="I156" s="11"/>
      <c r="J156" s="11"/>
    </row>
    <row r="157" spans="1:10" s="13" customFormat="1">
      <c r="A157" s="19"/>
      <c r="I157" s="11"/>
      <c r="J157" s="11"/>
    </row>
    <row r="158" spans="1:10" s="13" customFormat="1">
      <c r="A158" s="19"/>
      <c r="I158" s="11"/>
      <c r="J158" s="11"/>
    </row>
    <row r="159" spans="1:10" s="13" customFormat="1">
      <c r="A159" s="19"/>
      <c r="I159" s="11"/>
      <c r="J159" s="11"/>
    </row>
    <row r="160" spans="1:10" s="13" customFormat="1">
      <c r="A160" s="19"/>
      <c r="I160" s="11"/>
      <c r="J160" s="11"/>
    </row>
    <row r="161" spans="1:10" s="13" customFormat="1">
      <c r="A161" s="19"/>
      <c r="I161" s="11"/>
      <c r="J161" s="11"/>
    </row>
    <row r="162" spans="1:10" s="13" customFormat="1">
      <c r="A162" s="19"/>
      <c r="I162" s="11"/>
      <c r="J162" s="11"/>
    </row>
    <row r="163" spans="1:10" s="13" customFormat="1">
      <c r="A163" s="19"/>
      <c r="I163" s="11"/>
      <c r="J163" s="11"/>
    </row>
    <row r="164" spans="1:10" s="13" customFormat="1">
      <c r="A164" s="19"/>
      <c r="I164" s="11"/>
      <c r="J164" s="11"/>
    </row>
    <row r="165" spans="1:10" s="13" customFormat="1">
      <c r="A165" s="19"/>
      <c r="I165" s="11"/>
      <c r="J165" s="11"/>
    </row>
    <row r="166" spans="1:10" s="13" customFormat="1">
      <c r="A166" s="19"/>
      <c r="I166" s="11"/>
      <c r="J166" s="11"/>
    </row>
    <row r="167" spans="1:10" s="13" customFormat="1">
      <c r="A167" s="19"/>
      <c r="I167" s="11"/>
      <c r="J167" s="11"/>
    </row>
    <row r="168" spans="1:10" s="13" customFormat="1">
      <c r="A168" s="19"/>
      <c r="I168" s="11"/>
      <c r="J168" s="11"/>
    </row>
    <row r="169" spans="1:10" s="13" customFormat="1">
      <c r="A169" s="19"/>
      <c r="I169" s="11"/>
      <c r="J169" s="11"/>
    </row>
    <row r="170" spans="1:10" s="13" customFormat="1">
      <c r="A170" s="19"/>
      <c r="I170" s="11"/>
      <c r="J170" s="11"/>
    </row>
    <row r="171" spans="1:10" s="13" customFormat="1">
      <c r="A171" s="19"/>
      <c r="I171" s="11"/>
      <c r="J171" s="11"/>
    </row>
    <row r="172" spans="1:10" s="13" customFormat="1">
      <c r="A172" s="19"/>
      <c r="I172" s="11"/>
      <c r="J172" s="11"/>
    </row>
    <row r="173" spans="1:10" s="13" customFormat="1">
      <c r="A173" s="19"/>
      <c r="I173" s="11"/>
      <c r="J173" s="11"/>
    </row>
    <row r="174" spans="1:10" s="13" customFormat="1">
      <c r="A174" s="19"/>
      <c r="I174" s="11"/>
      <c r="J174" s="11"/>
    </row>
    <row r="175" spans="1:10" s="13" customFormat="1">
      <c r="A175" s="19"/>
      <c r="I175" s="11"/>
      <c r="J175" s="11"/>
    </row>
    <row r="176" spans="1:10" s="13" customFormat="1">
      <c r="A176" s="19"/>
      <c r="I176" s="11"/>
      <c r="J176" s="11"/>
    </row>
    <row r="177" spans="1:10" s="13" customFormat="1">
      <c r="A177" s="19"/>
      <c r="I177" s="11"/>
      <c r="J177" s="11"/>
    </row>
    <row r="178" spans="1:10" s="13" customFormat="1">
      <c r="A178" s="19"/>
      <c r="I178" s="11"/>
      <c r="J178" s="11"/>
    </row>
    <row r="179" spans="1:10" s="13" customFormat="1">
      <c r="A179" s="19"/>
      <c r="I179" s="11"/>
      <c r="J179" s="11"/>
    </row>
    <row r="180" spans="1:10" s="13" customFormat="1">
      <c r="A180" s="19"/>
      <c r="I180" s="11"/>
      <c r="J180" s="11"/>
    </row>
    <row r="181" spans="1:10" s="13" customFormat="1">
      <c r="A181" s="19"/>
      <c r="I181" s="11"/>
      <c r="J181" s="11"/>
    </row>
    <row r="182" spans="1:10" s="13" customFormat="1">
      <c r="A182" s="19"/>
      <c r="I182" s="11"/>
      <c r="J182" s="11"/>
    </row>
    <row r="183" spans="1:10" s="13" customFormat="1">
      <c r="A183" s="19"/>
      <c r="I183" s="11"/>
      <c r="J183" s="11"/>
    </row>
    <row r="184" spans="1:10" s="13" customFormat="1">
      <c r="A184" s="19"/>
      <c r="I184" s="11"/>
      <c r="J184" s="11"/>
    </row>
    <row r="185" spans="1:10" s="13" customFormat="1">
      <c r="A185" s="19"/>
      <c r="I185" s="11"/>
      <c r="J185" s="11"/>
    </row>
    <row r="186" spans="1:10" s="13" customFormat="1">
      <c r="A186" s="19"/>
      <c r="I186" s="11"/>
      <c r="J186" s="11"/>
    </row>
    <row r="187" spans="1:10" s="13" customFormat="1">
      <c r="A187" s="19"/>
      <c r="I187" s="11"/>
      <c r="J187" s="11"/>
    </row>
    <row r="188" spans="1:10" s="13" customFormat="1">
      <c r="A188" s="19"/>
      <c r="I188" s="11"/>
      <c r="J188" s="11"/>
    </row>
    <row r="189" spans="1:10" s="13" customFormat="1">
      <c r="A189" s="19"/>
      <c r="I189" s="11"/>
      <c r="J189" s="11"/>
    </row>
    <row r="190" spans="1:10" s="13" customFormat="1">
      <c r="A190" s="19"/>
      <c r="I190" s="11"/>
      <c r="J190" s="11"/>
    </row>
    <row r="191" spans="1:10" s="13" customFormat="1">
      <c r="A191" s="19"/>
      <c r="I191" s="11"/>
      <c r="J191" s="11"/>
    </row>
    <row r="192" spans="1:10" s="13" customFormat="1">
      <c r="A192" s="19"/>
      <c r="I192" s="11"/>
      <c r="J192" s="11"/>
    </row>
    <row r="193" spans="1:10" s="13" customFormat="1">
      <c r="A193" s="19"/>
      <c r="I193" s="11"/>
      <c r="J193" s="11"/>
    </row>
    <row r="194" spans="1:10" s="13" customFormat="1">
      <c r="A194" s="19"/>
      <c r="I194" s="11"/>
      <c r="J194" s="11"/>
    </row>
    <row r="195" spans="1:10" s="13" customFormat="1">
      <c r="A195" s="19"/>
      <c r="I195" s="11"/>
      <c r="J195" s="11"/>
    </row>
  </sheetData>
  <mergeCells count="12">
    <mergeCell ref="A2:H2"/>
    <mergeCell ref="C45:D45"/>
    <mergeCell ref="F45:H45"/>
    <mergeCell ref="A7:H7"/>
    <mergeCell ref="A18:H18"/>
    <mergeCell ref="C44:D44"/>
    <mergeCell ref="F44:H44"/>
    <mergeCell ref="A3:H3"/>
    <mergeCell ref="A4:A5"/>
    <mergeCell ref="B4:B5"/>
    <mergeCell ref="C4:D4"/>
    <mergeCell ref="E4:H4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verticalDpi="300" r:id="rId1"/>
  <headerFooter alignWithMargins="0"/>
  <ignoredErrors>
    <ignoredError sqref="G9:G10 H9:H10 H19 G21 G11:G16 H11:H16 H23:H32 H34:H40 H20:H2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99"/>
  </sheetPr>
  <dimension ref="A1:I184"/>
  <sheetViews>
    <sheetView view="pageBreakPreview" zoomScale="55" zoomScaleNormal="75" zoomScaleSheetLayoutView="55" workbookViewId="0">
      <selection activeCell="F29" sqref="F29"/>
    </sheetView>
  </sheetViews>
  <sheetFormatPr defaultRowHeight="18.75"/>
  <cols>
    <col min="1" max="1" width="82.28515625" style="2" customWidth="1"/>
    <col min="2" max="2" width="9.85546875" style="8" customWidth="1"/>
    <col min="3" max="7" width="25.7109375" style="8" customWidth="1"/>
    <col min="8" max="8" width="21.140625" style="8" customWidth="1"/>
    <col min="9" max="9" width="9.5703125" style="2" customWidth="1"/>
    <col min="10" max="10" width="9.85546875" style="2" customWidth="1"/>
    <col min="11" max="16384" width="9.140625" style="2"/>
  </cols>
  <sheetData>
    <row r="1" spans="1:9">
      <c r="H1" s="7" t="s">
        <v>155</v>
      </c>
    </row>
    <row r="2" spans="1:9">
      <c r="A2" s="101" t="s">
        <v>76</v>
      </c>
      <c r="B2" s="101"/>
      <c r="C2" s="101"/>
      <c r="D2" s="101"/>
      <c r="E2" s="101"/>
      <c r="F2" s="101"/>
      <c r="G2" s="101"/>
      <c r="H2" s="101"/>
    </row>
    <row r="3" spans="1:9">
      <c r="A3" s="102" t="s">
        <v>142</v>
      </c>
      <c r="B3" s="102"/>
      <c r="C3" s="102"/>
      <c r="D3" s="102"/>
      <c r="E3" s="102"/>
      <c r="F3" s="102"/>
      <c r="G3" s="102"/>
      <c r="H3" s="102"/>
    </row>
    <row r="4" spans="1:9" ht="43.5" customHeight="1">
      <c r="A4" s="99" t="s">
        <v>97</v>
      </c>
      <c r="B4" s="88" t="s">
        <v>7</v>
      </c>
      <c r="C4" s="88" t="s">
        <v>82</v>
      </c>
      <c r="D4" s="88"/>
      <c r="E4" s="97" t="s">
        <v>171</v>
      </c>
      <c r="F4" s="97"/>
      <c r="G4" s="97"/>
      <c r="H4" s="97"/>
    </row>
    <row r="5" spans="1:9" ht="56.25" customHeight="1">
      <c r="A5" s="100"/>
      <c r="B5" s="88"/>
      <c r="C5" s="75" t="s">
        <v>160</v>
      </c>
      <c r="D5" s="75" t="s">
        <v>173</v>
      </c>
      <c r="E5" s="5" t="s">
        <v>89</v>
      </c>
      <c r="F5" s="5" t="s">
        <v>85</v>
      </c>
      <c r="G5" s="20" t="s">
        <v>92</v>
      </c>
      <c r="H5" s="20" t="s">
        <v>93</v>
      </c>
    </row>
    <row r="6" spans="1:9" ht="15.75" customHeight="1">
      <c r="A6" s="4">
        <v>1</v>
      </c>
      <c r="B6" s="5">
        <v>2</v>
      </c>
      <c r="C6" s="4">
        <v>3</v>
      </c>
      <c r="D6" s="5">
        <v>4</v>
      </c>
      <c r="E6" s="4">
        <v>5</v>
      </c>
      <c r="F6" s="5">
        <v>6</v>
      </c>
      <c r="G6" s="4">
        <v>7</v>
      </c>
      <c r="H6" s="5">
        <v>8</v>
      </c>
    </row>
    <row r="7" spans="1:9" s="3" customFormat="1" ht="37.5">
      <c r="A7" s="30" t="s">
        <v>49</v>
      </c>
      <c r="B7" s="55">
        <v>4000</v>
      </c>
      <c r="C7" s="32">
        <f>SUM(C8:C13)</f>
        <v>604</v>
      </c>
      <c r="D7" s="32">
        <f>SUM(D8:D13)</f>
        <v>809</v>
      </c>
      <c r="E7" s="32">
        <f>SUM(E8:E13)</f>
        <v>389</v>
      </c>
      <c r="F7" s="32">
        <f>SUM(F8:F13)</f>
        <v>809</v>
      </c>
      <c r="G7" s="32">
        <f>F7-E7</f>
        <v>420</v>
      </c>
      <c r="H7" s="33">
        <f>(F7/E7)*100</f>
        <v>207.96915167095116</v>
      </c>
    </row>
    <row r="8" spans="1:9" ht="29.25" customHeight="1">
      <c r="A8" s="23" t="s">
        <v>0</v>
      </c>
      <c r="B8" s="56" t="s">
        <v>78</v>
      </c>
      <c r="C8" s="25"/>
      <c r="D8" s="25"/>
      <c r="E8" s="25"/>
      <c r="F8" s="25"/>
      <c r="G8" s="25">
        <f t="shared" ref="G8:G13" si="0">F8-E8</f>
        <v>0</v>
      </c>
      <c r="H8" s="71" t="e">
        <f t="shared" ref="H8:H13" si="1">(F8/E8)*100</f>
        <v>#DIV/0!</v>
      </c>
    </row>
    <row r="9" spans="1:9" ht="29.25" customHeight="1">
      <c r="A9" s="62" t="s">
        <v>1</v>
      </c>
      <c r="B9" s="56">
        <v>4020</v>
      </c>
      <c r="C9" s="25">
        <v>238</v>
      </c>
      <c r="D9" s="25">
        <v>695</v>
      </c>
      <c r="E9" s="25">
        <v>339</v>
      </c>
      <c r="F9" s="25">
        <v>695</v>
      </c>
      <c r="G9" s="25">
        <f t="shared" si="0"/>
        <v>356</v>
      </c>
      <c r="H9" s="26">
        <f t="shared" si="1"/>
        <v>205.0147492625369</v>
      </c>
    </row>
    <row r="10" spans="1:9" ht="29.25" customHeight="1">
      <c r="A10" s="62" t="s">
        <v>17</v>
      </c>
      <c r="B10" s="56">
        <v>4030</v>
      </c>
      <c r="C10" s="25">
        <v>67</v>
      </c>
      <c r="D10" s="25">
        <v>75</v>
      </c>
      <c r="E10" s="25">
        <v>50</v>
      </c>
      <c r="F10" s="25">
        <v>75</v>
      </c>
      <c r="G10" s="25">
        <f t="shared" si="0"/>
        <v>25</v>
      </c>
      <c r="H10" s="26">
        <f t="shared" si="1"/>
        <v>150</v>
      </c>
    </row>
    <row r="11" spans="1:9" ht="29.25" customHeight="1">
      <c r="A11" s="62" t="s">
        <v>2</v>
      </c>
      <c r="B11" s="56">
        <v>4040</v>
      </c>
      <c r="C11" s="25"/>
      <c r="D11" s="25">
        <v>25</v>
      </c>
      <c r="E11" s="25"/>
      <c r="F11" s="25">
        <v>25</v>
      </c>
      <c r="G11" s="25">
        <f t="shared" si="0"/>
        <v>25</v>
      </c>
      <c r="H11" s="71" t="e">
        <f t="shared" si="1"/>
        <v>#DIV/0!</v>
      </c>
    </row>
    <row r="12" spans="1:9" ht="41.25" customHeight="1">
      <c r="A12" s="62" t="s">
        <v>41</v>
      </c>
      <c r="B12" s="56">
        <v>4050</v>
      </c>
      <c r="C12" s="25"/>
      <c r="D12" s="25">
        <v>5</v>
      </c>
      <c r="E12" s="25"/>
      <c r="F12" s="25">
        <v>5</v>
      </c>
      <c r="G12" s="25">
        <f t="shared" si="0"/>
        <v>5</v>
      </c>
      <c r="H12" s="71" t="e">
        <f t="shared" si="1"/>
        <v>#DIV/0!</v>
      </c>
    </row>
    <row r="13" spans="1:9" ht="29.25" customHeight="1">
      <c r="A13" s="62" t="s">
        <v>106</v>
      </c>
      <c r="B13" s="56">
        <v>4060</v>
      </c>
      <c r="C13" s="25">
        <v>299</v>
      </c>
      <c r="D13" s="25">
        <v>9</v>
      </c>
      <c r="E13" s="25"/>
      <c r="F13" s="25">
        <v>9</v>
      </c>
      <c r="G13" s="25">
        <f t="shared" si="0"/>
        <v>9</v>
      </c>
      <c r="H13" s="71" t="e">
        <f t="shared" si="1"/>
        <v>#DIV/0!</v>
      </c>
    </row>
    <row r="14" spans="1:9">
      <c r="A14" s="45"/>
      <c r="B14" s="45"/>
      <c r="C14" s="45"/>
      <c r="D14" s="45"/>
      <c r="E14" s="45"/>
      <c r="F14" s="45"/>
      <c r="G14" s="45"/>
      <c r="H14" s="45"/>
    </row>
    <row r="15" spans="1:9">
      <c r="A15" s="45"/>
      <c r="B15" s="45"/>
      <c r="C15" s="45"/>
      <c r="D15" s="45"/>
      <c r="E15" s="45"/>
      <c r="F15" s="45"/>
      <c r="G15" s="45"/>
      <c r="H15" s="45"/>
    </row>
    <row r="16" spans="1:9" s="1" customFormat="1" ht="19.5" customHeight="1">
      <c r="A16" s="57"/>
      <c r="B16" s="46"/>
      <c r="C16" s="46"/>
      <c r="D16" s="46"/>
      <c r="E16" s="46"/>
      <c r="F16" s="46"/>
      <c r="G16" s="46"/>
      <c r="H16" s="46"/>
      <c r="I16" s="2"/>
    </row>
    <row r="17" spans="1:8" ht="27.75" customHeight="1">
      <c r="A17" s="67" t="s">
        <v>162</v>
      </c>
      <c r="B17" s="43"/>
      <c r="C17" s="103" t="s">
        <v>84</v>
      </c>
      <c r="D17" s="103"/>
      <c r="E17" s="44"/>
      <c r="F17" s="84" t="s">
        <v>163</v>
      </c>
      <c r="G17" s="84"/>
      <c r="H17" s="84"/>
    </row>
    <row r="18" spans="1:8" s="1" customFormat="1">
      <c r="A18" s="42" t="s">
        <v>45</v>
      </c>
      <c r="B18" s="45"/>
      <c r="C18" s="95" t="s">
        <v>46</v>
      </c>
      <c r="D18" s="95"/>
      <c r="E18" s="45"/>
      <c r="F18" s="82" t="s">
        <v>99</v>
      </c>
      <c r="G18" s="82"/>
      <c r="H18" s="82"/>
    </row>
    <row r="19" spans="1:8">
      <c r="A19" s="15"/>
    </row>
    <row r="20" spans="1:8">
      <c r="A20" s="15"/>
    </row>
    <row r="21" spans="1:8">
      <c r="A21" s="15"/>
    </row>
    <row r="22" spans="1:8">
      <c r="A22" s="15"/>
    </row>
    <row r="23" spans="1:8">
      <c r="A23" s="15"/>
    </row>
    <row r="24" spans="1:8">
      <c r="A24" s="15"/>
    </row>
    <row r="25" spans="1:8">
      <c r="A25" s="15"/>
    </row>
    <row r="26" spans="1:8">
      <c r="A26" s="15"/>
    </row>
    <row r="27" spans="1:8">
      <c r="A27" s="15"/>
    </row>
    <row r="28" spans="1:8">
      <c r="A28" s="15"/>
    </row>
    <row r="29" spans="1:8">
      <c r="A29" s="15"/>
    </row>
    <row r="30" spans="1:8">
      <c r="A30" s="15"/>
    </row>
    <row r="31" spans="1:8">
      <c r="A31" s="15"/>
    </row>
    <row r="32" spans="1:8">
      <c r="A32" s="15"/>
    </row>
    <row r="33" spans="1:1">
      <c r="A33" s="15"/>
    </row>
    <row r="34" spans="1:1">
      <c r="A34" s="15"/>
    </row>
    <row r="35" spans="1:1">
      <c r="A35" s="15"/>
    </row>
    <row r="36" spans="1:1">
      <c r="A36" s="15"/>
    </row>
    <row r="37" spans="1:1">
      <c r="A37" s="15"/>
    </row>
    <row r="38" spans="1:1">
      <c r="A38" s="15"/>
    </row>
    <row r="39" spans="1:1">
      <c r="A39" s="15"/>
    </row>
    <row r="40" spans="1:1">
      <c r="A40" s="15"/>
    </row>
    <row r="41" spans="1:1">
      <c r="A41" s="15"/>
    </row>
    <row r="42" spans="1:1">
      <c r="A42" s="15"/>
    </row>
    <row r="43" spans="1:1">
      <c r="A43" s="15"/>
    </row>
    <row r="44" spans="1:1">
      <c r="A44" s="15"/>
    </row>
    <row r="45" spans="1:1">
      <c r="A45" s="15"/>
    </row>
    <row r="46" spans="1:1">
      <c r="A46" s="15"/>
    </row>
    <row r="47" spans="1:1">
      <c r="A47" s="15"/>
    </row>
    <row r="48" spans="1:1">
      <c r="A48" s="15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  <row r="57" spans="1:1">
      <c r="A57" s="15"/>
    </row>
    <row r="58" spans="1:1">
      <c r="A58" s="15"/>
    </row>
    <row r="59" spans="1:1">
      <c r="A59" s="15"/>
    </row>
    <row r="60" spans="1:1">
      <c r="A60" s="15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</sheetData>
  <mergeCells count="10">
    <mergeCell ref="A4:A5"/>
    <mergeCell ref="A2:H2"/>
    <mergeCell ref="B4:B5"/>
    <mergeCell ref="A3:H3"/>
    <mergeCell ref="C18:D18"/>
    <mergeCell ref="F18:H18"/>
    <mergeCell ref="C4:D4"/>
    <mergeCell ref="E4:H4"/>
    <mergeCell ref="C17:D17"/>
    <mergeCell ref="F17:H17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2:H21"/>
  <sheetViews>
    <sheetView view="pageBreakPreview" zoomScale="60" zoomScaleNormal="75" workbookViewId="0">
      <selection activeCell="E5" sqref="E5:H5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5" width="16.28515625" customWidth="1"/>
    <col min="6" max="6" width="16.7109375" customWidth="1"/>
    <col min="7" max="7" width="12.85546875" customWidth="1"/>
    <col min="8" max="8" width="13.42578125" customWidth="1"/>
  </cols>
  <sheetData>
    <row r="2" spans="1:8" ht="18.75">
      <c r="H2" s="22" t="s">
        <v>156</v>
      </c>
    </row>
    <row r="3" spans="1:8" ht="18.75">
      <c r="A3" s="101" t="s">
        <v>143</v>
      </c>
      <c r="B3" s="101"/>
      <c r="C3" s="101"/>
      <c r="D3" s="101"/>
      <c r="E3" s="101"/>
      <c r="F3" s="101"/>
      <c r="G3" s="101"/>
      <c r="H3" s="101"/>
    </row>
    <row r="4" spans="1:8" ht="18.75">
      <c r="A4" s="102" t="s">
        <v>142</v>
      </c>
      <c r="B4" s="102"/>
      <c r="C4" s="102"/>
      <c r="D4" s="102"/>
      <c r="E4" s="102"/>
      <c r="F4" s="102"/>
      <c r="G4" s="102"/>
      <c r="H4" s="102"/>
    </row>
    <row r="5" spans="1:8" ht="45.75" customHeight="1">
      <c r="A5" s="99" t="s">
        <v>97</v>
      </c>
      <c r="B5" s="88" t="s">
        <v>7</v>
      </c>
      <c r="C5" s="88" t="s">
        <v>82</v>
      </c>
      <c r="D5" s="88"/>
      <c r="E5" s="97" t="s">
        <v>171</v>
      </c>
      <c r="F5" s="97"/>
      <c r="G5" s="97"/>
      <c r="H5" s="97"/>
    </row>
    <row r="6" spans="1:8" ht="65.25" customHeight="1">
      <c r="A6" s="100"/>
      <c r="B6" s="88"/>
      <c r="C6" s="75" t="s">
        <v>159</v>
      </c>
      <c r="D6" s="75" t="s">
        <v>172</v>
      </c>
      <c r="E6" s="5" t="s">
        <v>89</v>
      </c>
      <c r="F6" s="5" t="s">
        <v>85</v>
      </c>
      <c r="G6" s="20" t="s">
        <v>92</v>
      </c>
      <c r="H6" s="20" t="s">
        <v>93</v>
      </c>
    </row>
    <row r="7" spans="1:8" ht="18.75">
      <c r="A7" s="4">
        <v>1</v>
      </c>
      <c r="B7" s="5">
        <v>2</v>
      </c>
      <c r="C7" s="4">
        <v>3</v>
      </c>
      <c r="D7" s="5">
        <v>4</v>
      </c>
      <c r="E7" s="4">
        <v>5</v>
      </c>
      <c r="F7" s="5">
        <v>6</v>
      </c>
      <c r="G7" s="4">
        <v>7</v>
      </c>
      <c r="H7" s="5">
        <v>8</v>
      </c>
    </row>
    <row r="8" spans="1:8" ht="18.75">
      <c r="A8" s="106" t="s">
        <v>144</v>
      </c>
      <c r="B8" s="107"/>
      <c r="C8" s="107"/>
      <c r="D8" s="107"/>
      <c r="E8" s="107"/>
      <c r="F8" s="107"/>
      <c r="G8" s="107"/>
      <c r="H8" s="108"/>
    </row>
    <row r="9" spans="1:8" ht="45.75" customHeight="1">
      <c r="A9" s="30" t="s">
        <v>145</v>
      </c>
      <c r="B9" s="55">
        <v>6000</v>
      </c>
      <c r="C9" s="32">
        <f>SUM(C11:C12)</f>
        <v>0</v>
      </c>
      <c r="D9" s="32">
        <f>SUM(D11:D12)</f>
        <v>0</v>
      </c>
      <c r="E9" s="32">
        <f>SUM(E11:E12)</f>
        <v>0</v>
      </c>
      <c r="F9" s="32">
        <f>SUM(F11:F12)</f>
        <v>0</v>
      </c>
      <c r="G9" s="32">
        <f>F9-E9</f>
        <v>0</v>
      </c>
      <c r="H9" s="72" t="e">
        <f>(F9/E9)*100</f>
        <v>#DIV/0!</v>
      </c>
    </row>
    <row r="10" spans="1:8" ht="28.5" customHeight="1">
      <c r="A10" s="109" t="s">
        <v>146</v>
      </c>
      <c r="B10" s="110"/>
      <c r="C10" s="110"/>
      <c r="D10" s="110"/>
      <c r="E10" s="110"/>
      <c r="F10" s="110"/>
      <c r="G10" s="110"/>
      <c r="H10" s="111"/>
    </row>
    <row r="11" spans="1:8" ht="56.25">
      <c r="A11" s="23" t="s">
        <v>147</v>
      </c>
      <c r="B11" s="55">
        <v>6010</v>
      </c>
      <c r="C11" s="25"/>
      <c r="D11" s="25"/>
      <c r="E11" s="25"/>
      <c r="F11" s="25"/>
      <c r="G11" s="25"/>
      <c r="H11" s="71" t="e">
        <f>(F11/E11)*100</f>
        <v>#DIV/0!</v>
      </c>
    </row>
    <row r="12" spans="1:8" ht="37.5">
      <c r="A12" s="23" t="s">
        <v>148</v>
      </c>
      <c r="B12" s="56">
        <v>6020</v>
      </c>
      <c r="C12" s="25"/>
      <c r="D12" s="25"/>
      <c r="E12" s="25"/>
      <c r="F12" s="25"/>
      <c r="G12" s="25"/>
      <c r="H12" s="71" t="e">
        <f>(F12/E12)*100</f>
        <v>#DIV/0!</v>
      </c>
    </row>
    <row r="13" spans="1:8" ht="18.75">
      <c r="A13" s="45"/>
      <c r="B13" s="45"/>
      <c r="C13" s="45"/>
      <c r="D13" s="45"/>
      <c r="E13" s="45"/>
      <c r="F13" s="45"/>
      <c r="G13" s="45"/>
      <c r="H13" s="45"/>
    </row>
    <row r="14" spans="1:8" ht="18.75">
      <c r="A14" s="45"/>
      <c r="B14" s="45"/>
      <c r="C14" s="45"/>
      <c r="D14" s="45"/>
      <c r="E14" s="45"/>
      <c r="F14" s="45"/>
      <c r="G14" s="45"/>
      <c r="H14" s="45"/>
    </row>
    <row r="15" spans="1:8" ht="18.75">
      <c r="A15" s="57"/>
      <c r="B15" s="46"/>
      <c r="C15" s="46"/>
      <c r="D15" s="46"/>
      <c r="E15" s="46"/>
      <c r="F15" s="46"/>
      <c r="G15" s="46"/>
      <c r="H15" s="46"/>
    </row>
    <row r="16" spans="1:8" ht="37.5">
      <c r="A16" s="67" t="s">
        <v>162</v>
      </c>
      <c r="B16" s="43"/>
      <c r="C16" s="103" t="s">
        <v>84</v>
      </c>
      <c r="D16" s="103"/>
      <c r="E16" s="44"/>
      <c r="F16" s="84" t="s">
        <v>163</v>
      </c>
      <c r="G16" s="95"/>
      <c r="H16" s="95"/>
    </row>
    <row r="17" spans="1:8" ht="18.75">
      <c r="A17" s="42" t="s">
        <v>45</v>
      </c>
      <c r="B17" s="45"/>
      <c r="C17" s="95" t="s">
        <v>46</v>
      </c>
      <c r="D17" s="95"/>
      <c r="E17" s="45"/>
      <c r="F17" s="82" t="s">
        <v>99</v>
      </c>
      <c r="G17" s="82"/>
      <c r="H17" s="82"/>
    </row>
    <row r="18" spans="1:8">
      <c r="A18" s="58"/>
      <c r="B18" s="58"/>
      <c r="C18" s="58"/>
      <c r="D18" s="58"/>
      <c r="E18" s="58"/>
      <c r="F18" s="58"/>
      <c r="G18" s="58"/>
      <c r="H18" s="58"/>
    </row>
    <row r="19" spans="1:8" ht="29.25" customHeight="1">
      <c r="A19" s="104"/>
      <c r="B19" s="104"/>
      <c r="C19" s="104"/>
      <c r="D19" s="104"/>
      <c r="E19" s="104"/>
      <c r="F19" s="104"/>
      <c r="G19" s="104"/>
      <c r="H19" s="105"/>
    </row>
    <row r="20" spans="1:8">
      <c r="A20" s="58"/>
      <c r="B20" s="58"/>
      <c r="C20" s="58"/>
      <c r="D20" s="58"/>
      <c r="E20" s="58"/>
      <c r="F20" s="58"/>
      <c r="G20" s="58"/>
      <c r="H20" s="58"/>
    </row>
    <row r="21" spans="1:8">
      <c r="A21" s="58"/>
      <c r="B21" s="58"/>
      <c r="C21" s="58"/>
      <c r="D21" s="58"/>
      <c r="E21" s="58"/>
      <c r="F21" s="58"/>
      <c r="G21" s="58"/>
      <c r="H21" s="58"/>
    </row>
  </sheetData>
  <mergeCells count="13">
    <mergeCell ref="A19:H19"/>
    <mergeCell ref="A3:H3"/>
    <mergeCell ref="A4:H4"/>
    <mergeCell ref="A5:A6"/>
    <mergeCell ref="B5:B6"/>
    <mergeCell ref="C5:D5"/>
    <mergeCell ref="E5:H5"/>
    <mergeCell ref="A8:H8"/>
    <mergeCell ref="A10:H10"/>
    <mergeCell ref="C17:D17"/>
    <mergeCell ref="F17:H17"/>
    <mergeCell ref="C16:D16"/>
    <mergeCell ref="F16:H16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I. Фін результат</vt:lpstr>
      <vt:lpstr>ІІ. Розр. з бюджетом</vt:lpstr>
      <vt:lpstr>IV. Кап. інвестиції</vt:lpstr>
      <vt:lpstr>VII Статутн. капіт</vt:lpstr>
      <vt:lpstr>'I. Фін результат'!Заголовки_для_печати</vt:lpstr>
      <vt:lpstr>'ІІ. Розр. з бюджетом'!Заголовки_для_печати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2019-04-24T08:03:11Z</cp:lastPrinted>
  <dcterms:created xsi:type="dcterms:W3CDTF">2003-03-13T16:00:22Z</dcterms:created>
  <dcterms:modified xsi:type="dcterms:W3CDTF">2020-03-19T14:08:10Z</dcterms:modified>
</cp:coreProperties>
</file>